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25" windowHeight="7365" tabRatio="743" activeTab="9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N14" i="13" l="1"/>
  <c r="N15" i="13"/>
  <c r="N11" i="13"/>
  <c r="N13" i="13"/>
  <c r="N16" i="13"/>
  <c r="N12" i="13"/>
  <c r="N11" i="5"/>
  <c r="N14" i="5"/>
  <c r="N16" i="5"/>
  <c r="N13" i="5"/>
  <c r="N12" i="5"/>
  <c r="N15" i="5"/>
  <c r="H9" i="18" l="1"/>
  <c r="P60" i="18"/>
  <c r="P60" i="5"/>
  <c r="P60" i="12"/>
  <c r="P60" i="13"/>
  <c r="P57" i="14"/>
  <c r="P57" i="15"/>
  <c r="P59" i="17"/>
  <c r="P59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47" i="14"/>
  <c r="P48" i="14"/>
  <c r="P49" i="14"/>
  <c r="P50" i="14"/>
  <c r="P51" i="14"/>
  <c r="P52" i="14"/>
  <c r="P53" i="14"/>
  <c r="P54" i="14"/>
  <c r="P55" i="14"/>
  <c r="P56" i="14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O24" i="17"/>
  <c r="N24" i="17"/>
  <c r="O23" i="17"/>
  <c r="N23" i="17"/>
  <c r="O22" i="17"/>
  <c r="N22" i="17"/>
  <c r="O21" i="17"/>
  <c r="N21" i="17"/>
  <c r="N20" i="17"/>
  <c r="N19" i="17"/>
  <c r="N18" i="17"/>
  <c r="N17" i="17"/>
  <c r="N16" i="17"/>
  <c r="N14" i="17"/>
  <c r="N15" i="17"/>
  <c r="N11" i="17"/>
  <c r="N13" i="17"/>
  <c r="N12" i="17"/>
  <c r="K9" i="17"/>
  <c r="P18" i="17" s="1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N14" i="16"/>
  <c r="N22" i="16"/>
  <c r="N11" i="16"/>
  <c r="N17" i="16"/>
  <c r="N21" i="16"/>
  <c r="N18" i="16"/>
  <c r="N19" i="16"/>
  <c r="N16" i="16"/>
  <c r="N15" i="16"/>
  <c r="N12" i="16"/>
  <c r="N20" i="16"/>
  <c r="K9" i="16"/>
  <c r="P22" i="16" s="1"/>
  <c r="R2" i="16"/>
  <c r="O57" i="15"/>
  <c r="N57" i="15"/>
  <c r="O56" i="15"/>
  <c r="N56" i="15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N24" i="15"/>
  <c r="N32" i="15"/>
  <c r="N34" i="15"/>
  <c r="N29" i="15"/>
  <c r="N25" i="15"/>
  <c r="N26" i="15"/>
  <c r="N20" i="15"/>
  <c r="N41" i="15"/>
  <c r="N42" i="15"/>
  <c r="N40" i="15"/>
  <c r="N39" i="15"/>
  <c r="N33" i="15"/>
  <c r="N27" i="15"/>
  <c r="N31" i="15"/>
  <c r="N23" i="15"/>
  <c r="N19" i="15"/>
  <c r="N18" i="15"/>
  <c r="N11" i="15"/>
  <c r="N13" i="15"/>
  <c r="N36" i="15"/>
  <c r="N12" i="15"/>
  <c r="N15" i="15"/>
  <c r="N30" i="15"/>
  <c r="N43" i="15"/>
  <c r="N14" i="15"/>
  <c r="N38" i="15"/>
  <c r="N21" i="15"/>
  <c r="N22" i="15"/>
  <c r="N37" i="15"/>
  <c r="N28" i="15"/>
  <c r="N35" i="15"/>
  <c r="N17" i="15"/>
  <c r="N16" i="15"/>
  <c r="K9" i="15"/>
  <c r="O20" i="15" s="1"/>
  <c r="R2" i="15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N14" i="14"/>
  <c r="N24" i="14"/>
  <c r="N35" i="14"/>
  <c r="N31" i="14"/>
  <c r="N34" i="14"/>
  <c r="N36" i="14"/>
  <c r="N30" i="14"/>
  <c r="N20" i="14"/>
  <c r="N42" i="14"/>
  <c r="N41" i="14"/>
  <c r="N45" i="14"/>
  <c r="N40" i="14"/>
  <c r="N32" i="14"/>
  <c r="N46" i="14"/>
  <c r="N44" i="14"/>
  <c r="N28" i="14"/>
  <c r="N19" i="14"/>
  <c r="N13" i="14"/>
  <c r="N26" i="14"/>
  <c r="N23" i="14"/>
  <c r="N27" i="14"/>
  <c r="N17" i="14"/>
  <c r="N18" i="14"/>
  <c r="N25" i="14"/>
  <c r="N22" i="14"/>
  <c r="N21" i="14"/>
  <c r="N11" i="14"/>
  <c r="N43" i="14"/>
  <c r="N16" i="14"/>
  <c r="N39" i="14"/>
  <c r="N15" i="14"/>
  <c r="N38" i="14"/>
  <c r="N37" i="14"/>
  <c r="N29" i="14"/>
  <c r="N33" i="14"/>
  <c r="N12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N18" i="13"/>
  <c r="N17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N19" i="12"/>
  <c r="N18" i="12"/>
  <c r="N11" i="12"/>
  <c r="N15" i="12"/>
  <c r="N13" i="12"/>
  <c r="N17" i="12"/>
  <c r="N12" i="12"/>
  <c r="N16" i="12"/>
  <c r="N14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7" i="5"/>
  <c r="N18" i="5"/>
  <c r="N19" i="5"/>
  <c r="O42" i="15" l="1"/>
  <c r="O24" i="15"/>
  <c r="O39" i="15"/>
  <c r="O34" i="15"/>
  <c r="O27" i="15"/>
  <c r="O25" i="15"/>
  <c r="P23" i="15"/>
  <c r="P39" i="15"/>
  <c r="P20" i="15"/>
  <c r="P34" i="15"/>
  <c r="P41" i="15"/>
  <c r="P31" i="15"/>
  <c r="P40" i="15"/>
  <c r="P26" i="15"/>
  <c r="P32" i="15"/>
  <c r="P27" i="15"/>
  <c r="P42" i="15"/>
  <c r="P25" i="15"/>
  <c r="P24" i="15"/>
  <c r="P33" i="15"/>
  <c r="P29" i="15"/>
  <c r="O33" i="15"/>
  <c r="O40" i="15"/>
  <c r="O41" i="15"/>
  <c r="O26" i="15"/>
  <c r="O32" i="15"/>
  <c r="O31" i="15"/>
  <c r="O29" i="15"/>
  <c r="P44" i="14"/>
  <c r="P45" i="14"/>
  <c r="P30" i="14"/>
  <c r="P35" i="14"/>
  <c r="P46" i="14"/>
  <c r="P41" i="14"/>
  <c r="P36" i="14"/>
  <c r="P24" i="14"/>
  <c r="P32" i="14"/>
  <c r="P42" i="14"/>
  <c r="P34" i="14"/>
  <c r="P14" i="14"/>
  <c r="P28" i="14"/>
  <c r="P40" i="14"/>
  <c r="P20" i="14"/>
  <c r="P31" i="14"/>
  <c r="O32" i="14"/>
  <c r="O42" i="14"/>
  <c r="O35" i="14"/>
  <c r="O44" i="14"/>
  <c r="O45" i="14"/>
  <c r="O30" i="14"/>
  <c r="O34" i="14"/>
  <c r="O14" i="14"/>
  <c r="O28" i="14"/>
  <c r="O46" i="14"/>
  <c r="O40" i="14"/>
  <c r="O41" i="14"/>
  <c r="O20" i="14"/>
  <c r="O36" i="14"/>
  <c r="O31" i="14"/>
  <c r="O24" i="14"/>
  <c r="P14" i="13"/>
  <c r="O15" i="13"/>
  <c r="P16" i="13"/>
  <c r="O12" i="13"/>
  <c r="O14" i="13"/>
  <c r="P13" i="13"/>
  <c r="P15" i="13"/>
  <c r="O11" i="13"/>
  <c r="P12" i="13"/>
  <c r="O16" i="13"/>
  <c r="O13" i="13"/>
  <c r="P14" i="16"/>
  <c r="O14" i="16"/>
  <c r="O19" i="15"/>
  <c r="O23" i="15"/>
  <c r="O11" i="15"/>
  <c r="P18" i="15"/>
  <c r="P19" i="15"/>
  <c r="O18" i="15"/>
  <c r="O36" i="15"/>
  <c r="O12" i="15"/>
  <c r="O13" i="15"/>
  <c r="O15" i="15"/>
  <c r="P36" i="15"/>
  <c r="P13" i="15"/>
  <c r="P15" i="15"/>
  <c r="P43" i="15"/>
  <c r="P30" i="15"/>
  <c r="O30" i="15"/>
  <c r="P13" i="14"/>
  <c r="P19" i="14"/>
  <c r="O19" i="14"/>
  <c r="O26" i="14"/>
  <c r="O13" i="14"/>
  <c r="O23" i="14"/>
  <c r="P26" i="14"/>
  <c r="P27" i="14"/>
  <c r="P23" i="14"/>
  <c r="O27" i="14"/>
  <c r="O22" i="14"/>
  <c r="P17" i="14"/>
  <c r="O17" i="14"/>
  <c r="P25" i="14"/>
  <c r="P18" i="14"/>
  <c r="O18" i="14"/>
  <c r="O25" i="14"/>
  <c r="P21" i="14"/>
  <c r="P22" i="14"/>
  <c r="O21" i="14"/>
  <c r="P43" i="14"/>
  <c r="P18" i="13"/>
  <c r="P19" i="13"/>
  <c r="P21" i="16"/>
  <c r="P17" i="16"/>
  <c r="P38" i="15"/>
  <c r="P18" i="12"/>
  <c r="P19" i="12"/>
  <c r="P16" i="14"/>
  <c r="P16" i="17"/>
  <c r="P17" i="17"/>
  <c r="P17" i="13"/>
  <c r="P19" i="16"/>
  <c r="P18" i="16"/>
  <c r="P22" i="15"/>
  <c r="P21" i="15"/>
  <c r="P15" i="12"/>
  <c r="P15" i="14"/>
  <c r="P39" i="14"/>
  <c r="R8" i="18"/>
  <c r="P9" i="18" s="1"/>
  <c r="R9" i="18" s="1"/>
  <c r="P17" i="12"/>
  <c r="P13" i="12"/>
  <c r="P15" i="16"/>
  <c r="P16" i="16"/>
  <c r="P28" i="15"/>
  <c r="P37" i="15"/>
  <c r="P37" i="14"/>
  <c r="P38" i="14"/>
  <c r="P35" i="15"/>
  <c r="P16" i="12"/>
  <c r="P33" i="14"/>
  <c r="P29" i="14"/>
  <c r="P14" i="17"/>
  <c r="P13" i="17"/>
  <c r="P15" i="17"/>
  <c r="O20" i="12"/>
  <c r="O20" i="13"/>
  <c r="O19" i="17"/>
  <c r="L9" i="17"/>
  <c r="P12" i="17" s="1"/>
  <c r="O20" i="17"/>
  <c r="O22" i="16"/>
  <c r="O11" i="14"/>
  <c r="O21" i="13"/>
  <c r="O21" i="12"/>
  <c r="L9" i="12"/>
  <c r="P14" i="12" s="1"/>
  <c r="O13" i="12"/>
  <c r="O14" i="12"/>
  <c r="O19" i="12"/>
  <c r="O18" i="13"/>
  <c r="L9" i="14"/>
  <c r="P12" i="14" s="1"/>
  <c r="O29" i="14"/>
  <c r="O39" i="14"/>
  <c r="O21" i="16"/>
  <c r="O15" i="16"/>
  <c r="O18" i="17"/>
  <c r="O12" i="17"/>
  <c r="O13" i="17"/>
  <c r="O15" i="17"/>
  <c r="O16" i="17"/>
  <c r="O11" i="17"/>
  <c r="O17" i="17"/>
  <c r="O14" i="17"/>
  <c r="O13" i="16"/>
  <c r="O18" i="16"/>
  <c r="O12" i="16"/>
  <c r="O19" i="16"/>
  <c r="O11" i="16"/>
  <c r="L9" i="16"/>
  <c r="P20" i="16" s="1"/>
  <c r="O20" i="16"/>
  <c r="O16" i="16"/>
  <c r="O17" i="16"/>
  <c r="O17" i="15"/>
  <c r="O22" i="15"/>
  <c r="O43" i="15"/>
  <c r="O28" i="15"/>
  <c r="O38" i="15"/>
  <c r="O35" i="15"/>
  <c r="O21" i="15"/>
  <c r="L9" i="15"/>
  <c r="P16" i="15" s="1"/>
  <c r="O16" i="15"/>
  <c r="O37" i="15"/>
  <c r="O14" i="15"/>
  <c r="L9" i="13"/>
  <c r="O19" i="13"/>
  <c r="O37" i="14"/>
  <c r="O16" i="14"/>
  <c r="O17" i="13"/>
  <c r="O33" i="14"/>
  <c r="O15" i="14"/>
  <c r="O43" i="14"/>
  <c r="O12" i="14"/>
  <c r="O38" i="14"/>
  <c r="O17" i="12"/>
  <c r="O18" i="12"/>
  <c r="O12" i="12"/>
  <c r="O11" i="12"/>
  <c r="O16" i="12"/>
  <c r="O15" i="12"/>
  <c r="R2" i="5"/>
  <c r="C4" i="11" s="1"/>
  <c r="K9" i="5"/>
  <c r="R4" i="12" l="1"/>
  <c r="O14" i="5"/>
  <c r="O15" i="5"/>
  <c r="O12" i="5"/>
  <c r="O13" i="5"/>
  <c r="P14" i="5"/>
  <c r="O16" i="5"/>
  <c r="P15" i="5"/>
  <c r="O11" i="5"/>
  <c r="P13" i="5"/>
  <c r="P16" i="5"/>
  <c r="P11" i="17"/>
  <c r="R6" i="17" s="1"/>
  <c r="P11" i="16"/>
  <c r="P13" i="16"/>
  <c r="P12" i="16"/>
  <c r="P11" i="15"/>
  <c r="P12" i="15"/>
  <c r="P14" i="15"/>
  <c r="P17" i="15"/>
  <c r="P11" i="14"/>
  <c r="R6" i="14" s="1"/>
  <c r="P18" i="5"/>
  <c r="P19" i="5"/>
  <c r="P17" i="5"/>
  <c r="O19" i="5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O21" i="5"/>
  <c r="R5" i="13"/>
  <c r="R4" i="15"/>
  <c r="R5" i="12"/>
  <c r="O20" i="5"/>
  <c r="O18" i="5"/>
  <c r="O17" i="5"/>
  <c r="L9" i="5"/>
  <c r="P11" i="5" s="1"/>
  <c r="R6" i="12" l="1"/>
  <c r="R5" i="15"/>
  <c r="R8" i="15" s="1"/>
  <c r="P9" i="15" s="1"/>
  <c r="R9" i="15" s="1"/>
  <c r="R5" i="14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<sst xmlns="http://schemas.openxmlformats.org/spreadsheetml/2006/main" count="1501" uniqueCount="206">
  <si>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</si>
  <si>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</si>
  <si>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</si>
  <si>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</si>
  <si>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</si>
  <si>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</si>
  <si>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</si>
  <si>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</si>
  <si>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</si>
  <si>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</si>
  <si>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</si>
  <si>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</si>
  <si>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</si>
  <si>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</si>
  <si>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</si>
  <si>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</si>
  <si>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</si>
  <si>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</si>
  <si>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</si>
  <si>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</si>
  <si>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</si>
  <si>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</si>
  <si>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</si>
  <si>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</si>
  <si>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</si>
  <si>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</si>
  <si>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</si>
  <si>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</si>
  <si>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</si>
  <si>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</si>
  <si>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</si>
  <si>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</si>
  <si>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</si>
  <si>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</si>
  <si>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</si>
  <si>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</si>
  <si>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</si>
  <si>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</si>
  <si>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</si>
  <si>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</si>
  <si>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</si>
  <si>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</si>
  <si>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</si>
  <si>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Ранжированный список участников школьного этапа всероссийской олимпиады школьников 
по _ в 7 классах в 2025-2026 учебном году</t>
  </si>
  <si>
    <t>Проходной балл:</t>
  </si>
  <si>
    <t>Ранжированный список участников школьного этапа всероссийской олимпиады школьников 
по  химии в 8 классах в 2025-2026 учебном году</t>
  </si>
  <si>
    <t>химия</t>
  </si>
  <si>
    <t>МБОУ СОШ №17</t>
  </si>
  <si>
    <t>Вохмина Г.И.</t>
  </si>
  <si>
    <t>sch25742/edu023340/8/86wv29zv</t>
  </si>
  <si>
    <t>sch25742/edu023340/8/364rqr65</t>
  </si>
  <si>
    <t>sch25742/edu023340/8/965r22z3</t>
  </si>
  <si>
    <t>sch25742/edu023340/8/76vq28z2</t>
  </si>
  <si>
    <t>sch25742/edu023340/8/364rr765</t>
  </si>
  <si>
    <t>sch25742/edu023340/8/g6gvvgz2</t>
  </si>
  <si>
    <t>sch25742/edu023340/8/98629gzw</t>
  </si>
  <si>
    <t>sch25742/edu023340/8/76vq7wz2</t>
  </si>
  <si>
    <t>sch25742/edu023340/8/9zqrgq64</t>
  </si>
  <si>
    <t>sch25742/edu023340/8/v6rgw3z7</t>
  </si>
  <si>
    <t>sch25742/edu023340/8/862g3gzw</t>
  </si>
  <si>
    <t>sch25742/edu023340/8/v6rgg3z7</t>
  </si>
  <si>
    <t>sch25742/edu023340/8/wz8v84z9</t>
  </si>
  <si>
    <t>sch25742/edu023340/8/363w4369</t>
  </si>
  <si>
    <t>sch25742/edu023340/8/g9zqwwz4</t>
  </si>
  <si>
    <t>sch25742/edu023340/8/2z9325zr</t>
  </si>
  <si>
    <t>sch25742/edu023340/8/v6rgr7z7</t>
  </si>
  <si>
    <t>sch25742/edu023340/8/364rg765</t>
  </si>
  <si>
    <t>sch25742/edu023340/8/g86wqw6v</t>
  </si>
  <si>
    <t>sch25742/edu023340/8/2z93g9zr</t>
  </si>
  <si>
    <t>Ранжированный список участников школьного этапа всероссийской олимпиады школьников 
по химии в 9 классах в 2025-2026 учебном году</t>
  </si>
  <si>
    <t>sch25942/edu023340/9/q364qz57</t>
  </si>
  <si>
    <t>sch25942/edu023340/9/82z9r36r</t>
  </si>
  <si>
    <t>sch25942/edu023340/9/v965w363</t>
  </si>
  <si>
    <t>sch25942/edu023340/9/586748z9</t>
  </si>
  <si>
    <t>sch25942/edu023340/9/g86wv3zv</t>
  </si>
  <si>
    <t>sch25942/edu023340/9/q364wqz5</t>
  </si>
  <si>
    <t>sch25942/edu023340/9/q36477z5</t>
  </si>
  <si>
    <t>sch25942/edu023340/9/g9zq4764</t>
  </si>
  <si>
    <t>sch25942/edu023340/9/q364gqz5</t>
  </si>
  <si>
    <t>sch25942/edu023340/9/476vvw62</t>
  </si>
  <si>
    <t>sch25942/edu023340/9/476v34z2</t>
  </si>
  <si>
    <t>sch25942/edu023340/9/82z9v96r</t>
  </si>
  <si>
    <t>sch25942/edu023340/9/5867v8z9</t>
  </si>
  <si>
    <t>sch25942/edu023340/9/wv6r5wz7</t>
  </si>
  <si>
    <t>sch25942/edu023340/9/476vw4z2</t>
  </si>
  <si>
    <t>sch25942/edu023340/9/476v4629</t>
  </si>
  <si>
    <t>sch25942/edu023340/9/g9zq77z4</t>
  </si>
  <si>
    <t>sch25942/edu023340/9/wv6rwz72</t>
  </si>
  <si>
    <t>sch25942/edu023340/9/v9653963</t>
  </si>
  <si>
    <t>Олеговна</t>
  </si>
  <si>
    <t>Ранжированный список участников школьного этапа всероссийской олимпиады школьников 
по химии в 10 классах в 2025-2026 учебном году</t>
  </si>
  <si>
    <t>sch251042/edu023340/10/g86wv3zv</t>
  </si>
  <si>
    <t>sch251042/edu023340/10/586748z9</t>
  </si>
  <si>
    <t>sch251042/edu023340/10/qwz8v9z9</t>
  </si>
  <si>
    <t>sch251042/edu023340/10/qwz8w969</t>
  </si>
  <si>
    <t>sch251042/edu023340/10/58678z9g</t>
  </si>
  <si>
    <t>sch251042/edu023340/10/q364qz57</t>
  </si>
  <si>
    <t>sch251042/edu023340/10/qg6gv9z2</t>
  </si>
  <si>
    <t>sch251042/edu023340/10/g9zqr764</t>
  </si>
  <si>
    <t>sch251042/edu023340/10/wv6rvw67</t>
  </si>
  <si>
    <t>sch251042/edu023340/10/wv6rwz72</t>
  </si>
  <si>
    <t>sch251042/edu023340/10/9862wzwq</t>
  </si>
  <si>
    <t>sch251042/edu023340/10/qg6g9962</t>
  </si>
  <si>
    <t>Ранжированный список участников школьного этапа всероссийской олимпиады школьников 
по химии в 11 классах в 2025-2026 учебном году</t>
  </si>
  <si>
    <t>МБОУ СОШ№17</t>
  </si>
  <si>
    <t>sch251142/edu023340/11/g9zqr764</t>
  </si>
  <si>
    <t>sch251142/edu023340/11/476vq4z2</t>
  </si>
  <si>
    <t>sch251142/edu023340/11/g86w36v7</t>
  </si>
  <si>
    <t>sch251142/edu023340/11/v363vgz9</t>
  </si>
  <si>
    <t>sch251142/edu023340/11/qg6g9624</t>
  </si>
  <si>
    <t>МБОУ СОШ № 17</t>
  </si>
  <si>
    <t>5д</t>
  </si>
  <si>
    <t>sch25742/edu023340/7/5867gr69</t>
  </si>
  <si>
    <t>Мухаметханова Н.Ф</t>
  </si>
  <si>
    <t>sch25742/edu023340/7/82z93zrv</t>
  </si>
  <si>
    <t>Мухаметханова Н.Ф.</t>
  </si>
  <si>
    <t>5г</t>
  </si>
  <si>
    <t>sch25742/edu023340/7/v3633469</t>
  </si>
  <si>
    <t xml:space="preserve">Мухаметханова Н.Ф. </t>
  </si>
  <si>
    <t>sch25742/edu023340/7/58679869</t>
  </si>
  <si>
    <t>sch25742/edu023340/7/v3633g69</t>
  </si>
  <si>
    <t>sch25742/edu023340/7/5867v8z9</t>
  </si>
  <si>
    <t>6г</t>
  </si>
  <si>
    <t>sch25742/edu023340/7/58678z9g</t>
  </si>
  <si>
    <t>sch25742/edu023340/7/wv6rrw67</t>
  </si>
  <si>
    <t>sch25742/edu023340/7/v3635g69</t>
  </si>
  <si>
    <t xml:space="preserve"> МБОУ СОШ № 17</t>
  </si>
  <si>
    <t>sch25742/edu023340/7/q3645qz5</t>
  </si>
  <si>
    <t>6в</t>
  </si>
  <si>
    <t>sch25742/edu023340/7/v363wg69</t>
  </si>
  <si>
    <t>sch25742/edu023340/7/g86w536v</t>
  </si>
  <si>
    <t>sch25742/edu023340/7/qg6g9962</t>
  </si>
  <si>
    <t>призер</t>
  </si>
  <si>
    <t>Ранжированный список участников школьного этапа всероссийской олимпиады школьников 
по химии_ в 6 классах в 2025-2026 учебном году</t>
  </si>
  <si>
    <t>Ранжированный список участников школьного этапа всероссийской олимпиады школьников 
по химии_ в 5 классах в 2025-2026 учебном году</t>
  </si>
  <si>
    <t>7г</t>
  </si>
  <si>
    <t>sch25742/edu023340/7/q364vq65</t>
  </si>
  <si>
    <t xml:space="preserve"> Мухаметханова Н.Ф.</t>
  </si>
  <si>
    <t>sch25742/edu023340/7/qwz85469</t>
  </si>
  <si>
    <t>sch25742/edu023340/7/v3634gz9</t>
  </si>
  <si>
    <t>7в</t>
  </si>
  <si>
    <t>sch25742/edu023340/7/q36497z5</t>
  </si>
  <si>
    <t>sch25742/edu023340/7/82z9w9zr</t>
  </si>
  <si>
    <t>sch25742/edu023340/7/58675r69</t>
  </si>
  <si>
    <t>победитель</t>
  </si>
  <si>
    <t>8г</t>
  </si>
  <si>
    <t>sch25742/edu023340/8/9zqr5q64</t>
  </si>
  <si>
    <t>sch25742/edu023340/8/8674vrz9</t>
  </si>
  <si>
    <t>sch25742/edu023340/8/g6gv2gz2</t>
  </si>
  <si>
    <t>sch25742/edu023340/8/862g28zw</t>
  </si>
  <si>
    <t>sch25742/edu023340/8/862g4gzw</t>
  </si>
  <si>
    <t>sch25742/edu023340/8/86wvvwzv</t>
  </si>
  <si>
    <t>sch25742/edu023340/8/363ww469</t>
  </si>
  <si>
    <t>sch25742/edu023340/8/qg6g3g62</t>
  </si>
  <si>
    <t>8в</t>
  </si>
  <si>
    <t>sch25742/edu023340/8/965r89z3</t>
  </si>
  <si>
    <t>sch25742/edu023340/8/364r8765</t>
  </si>
  <si>
    <t>sch25742/edu023340/8/2z93q9zr</t>
  </si>
  <si>
    <t>sch25742/edu023340/8/9zqr7q64</t>
  </si>
  <si>
    <t>sch25742/edu023340/8/476v4w62</t>
  </si>
  <si>
    <t>sch25742/edu023340/8/9zqr9w64</t>
  </si>
  <si>
    <t>sch25742/edu023340/8/q3642765</t>
  </si>
  <si>
    <t>sch25742/edu023340/8/g9zq3wz4</t>
  </si>
  <si>
    <t>9в</t>
  </si>
  <si>
    <t>sch25942/edu023340/9/qg6g4gz2</t>
  </si>
  <si>
    <t>sch25942/edu023340/9/58679869</t>
  </si>
  <si>
    <t>sch25942/edu023340/9/qwz83969</t>
  </si>
  <si>
    <t>sch25942/edu023340/9/q3645qz5</t>
  </si>
  <si>
    <t>9г</t>
  </si>
  <si>
    <t>sch25942/edu023340/9/82z9w3zr</t>
  </si>
  <si>
    <t>sch25942/edu023340/9/qg6g5962</t>
  </si>
  <si>
    <t>sch25942/edu023340/9/82z93zrv</t>
  </si>
  <si>
    <t>sch25942/edu023340/9/g86w936v</t>
  </si>
  <si>
    <t>sch25942/edu023340/9/v363wg69</t>
  </si>
  <si>
    <t>sch25942/edu023340/9/qg6gr9z2</t>
  </si>
  <si>
    <t>sch25942/edu023340/9/9862wzwq</t>
  </si>
  <si>
    <t>sch25942/edu023340/9/q3643qz5</t>
  </si>
  <si>
    <t>sch25942/edu023340/9/g86w43zv</t>
  </si>
  <si>
    <t>sch25942/edu023340/9/g86w536v</t>
  </si>
  <si>
    <t>Ш</t>
  </si>
  <si>
    <t>Ф</t>
  </si>
  <si>
    <t>К</t>
  </si>
  <si>
    <t>Р</t>
  </si>
  <si>
    <t>Н</t>
  </si>
  <si>
    <t>Г</t>
  </si>
  <si>
    <t>А</t>
  </si>
  <si>
    <t>Д</t>
  </si>
  <si>
    <t>П</t>
  </si>
  <si>
    <t>И</t>
  </si>
  <si>
    <t>Ч</t>
  </si>
  <si>
    <t>М</t>
  </si>
  <si>
    <t>С</t>
  </si>
  <si>
    <t>В</t>
  </si>
  <si>
    <t>Т</t>
  </si>
  <si>
    <t>Я</t>
  </si>
  <si>
    <t>Э</t>
  </si>
  <si>
    <t>Б</t>
  </si>
  <si>
    <t>О</t>
  </si>
  <si>
    <t>Х</t>
  </si>
  <si>
    <t>Е</t>
  </si>
  <si>
    <t>Ю</t>
  </si>
  <si>
    <t>З</t>
  </si>
  <si>
    <t>Л</t>
  </si>
  <si>
    <t>Ж</t>
  </si>
  <si>
    <t>Ц</t>
  </si>
  <si>
    <t>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</si>
</sst>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4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2"/>
      <name val="Arial"/>
      <charset val="13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1" xfId="0" applyFont="1" applyBorder="1" applyAlignment="1">
      <alignment vertical="center"/>
    </xf>
    <xf numFmtId="0" fontId="5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0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tabSelected="1" workbookViewId="0">
      <selection activeCell="B24" sqref="B24"/>
    </sheetView>
  </sheetViews>
  <sheetFormatPr defaultRowHeight="12.75"/>
  <cols>
    <col min="2" max="2" width="40" bestFit="1" customWidth="1"/>
  </cols>
  <sheetData>
    <row r="2" spans="2:4">
      <c r="B2" s="8" t="s">
        <v>36</v>
      </c>
    </row>
    <row r="4" spans="2:4" s="4" customFormat="1" ht="24" customHeight="1">
      <c r="B4" s="3" t="s">
        <v>27</v>
      </c>
      <c r="C4" s="1">
        <f>SUM('4 класс:11 класс'!R2)</f>
        <v>105</v>
      </c>
    </row>
    <row r="5" spans="2:4" s="4" customFormat="1" ht="24" customHeight="1">
      <c r="B5" s="3" t="s">
        <v>28</v>
      </c>
      <c r="C5" s="1">
        <f>SUM('4 класс:11 класс'!R4)</f>
        <v>7</v>
      </c>
    </row>
    <row r="6" spans="2:4" s="4" customFormat="1" ht="24" customHeight="1">
      <c r="B6" s="3" t="s">
        <v>29</v>
      </c>
      <c r="C6" s="1">
        <f>SUM('4 класс:11 класс'!R5)</f>
        <v>26</v>
      </c>
    </row>
    <row r="7" spans="2:4" s="4" customFormat="1" ht="24" customHeight="1">
      <c r="B7" s="3" t="s">
        <v>30</v>
      </c>
      <c r="C7" s="1">
        <f>SUM('4 класс:11 класс'!R6)</f>
        <v>72</v>
      </c>
    </row>
    <row r="8" spans="2:4" s="4" customFormat="1" ht="24" customHeight="1">
      <c r="B8" s="3" t="s">
        <v>25</v>
      </c>
      <c r="C8" s="2">
        <v>0.45</v>
      </c>
    </row>
    <row r="9" spans="2:4" s="4" customFormat="1" ht="24" customHeight="1">
      <c r="B9" s="5" t="s">
        <v>31</v>
      </c>
      <c r="C9" s="2">
        <f>(C5+C6)/C4</f>
        <v>0.31428571428571428</v>
      </c>
    </row>
    <row r="10" spans="2:4" s="4" customFormat="1" ht="24" customHeight="1">
      <c r="B10" s="3" t="s">
        <v>26</v>
      </c>
      <c r="C10" s="6">
        <f>IF((C4*D10)&gt;0,(C4*D10),0)</f>
        <v>0</v>
      </c>
      <c r="D10" s="7">
        <f>C9-45%</f>
        <v>-0.13571428571428573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42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0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>
      <c r="C9" s="66" t="s">
        <v>24</v>
      </c>
      <c r="D9" s="66"/>
      <c r="E9" s="14"/>
      <c r="G9" s="18" t="s">
        <v>44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9" zoomScaleNormal="100" workbookViewId="0">
      <selection activeCell="E16" sqref="E16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0.4257812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134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6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4</v>
      </c>
    </row>
    <row r="7" spans="1:21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M8" s="52"/>
      <c r="Q8" s="22" t="s">
        <v>31</v>
      </c>
      <c r="R8" s="21">
        <f>(R4+R5)/R2</f>
        <v>0.33333333333333331</v>
      </c>
    </row>
    <row r="9" spans="1:21">
      <c r="C9" s="66" t="s">
        <v>24</v>
      </c>
      <c r="D9" s="66"/>
      <c r="E9" s="14">
        <v>50</v>
      </c>
      <c r="G9" s="18" t="s">
        <v>44</v>
      </c>
      <c r="H9" s="56">
        <f>E9/2</f>
        <v>25</v>
      </c>
      <c r="J9" s="23" t="s">
        <v>13</v>
      </c>
      <c r="K9" s="24">
        <f>MAX(M11:M60)</f>
        <v>25</v>
      </c>
      <c r="L9" s="25" t="str">
        <f>IF(K9*100/E9&gt;=50,"победитель","участник")</f>
        <v>победитель</v>
      </c>
      <c r="M9" s="52"/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6</v>
      </c>
      <c r="B11" s="51" t="s">
        <v>12</v>
      </c>
      <c r="C11" s="34" t="s">
        <v>179</v>
      </c>
      <c r="D11" s="34" t="s">
        <v>182</v>
      </c>
      <c r="E11" s="34" t="s">
        <v>186</v>
      </c>
      <c r="F11" s="44"/>
      <c r="G11" s="36"/>
      <c r="H11" s="36"/>
      <c r="I11" s="37"/>
      <c r="J11" s="37" t="s">
        <v>110</v>
      </c>
      <c r="K11" s="46" t="s">
        <v>111</v>
      </c>
      <c r="L11" s="62" t="s">
        <v>121</v>
      </c>
      <c r="M11" s="40">
        <v>25</v>
      </c>
      <c r="N11" s="31">
        <f t="shared" ref="N11:N42" si="0">IF(M11="","",M11/$E$9)</f>
        <v>0.5</v>
      </c>
      <c r="O11" s="31">
        <f t="shared" ref="O11:O42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115</v>
      </c>
      <c r="R11" s="43" t="s">
        <v>110</v>
      </c>
    </row>
    <row r="12" spans="1:21" s="32" customFormat="1" ht="12.95" customHeight="1">
      <c r="A12" s="28">
        <v>2</v>
      </c>
      <c r="B12" s="51" t="s">
        <v>12</v>
      </c>
      <c r="C12" s="34" t="s">
        <v>180</v>
      </c>
      <c r="D12" s="34" t="s">
        <v>185</v>
      </c>
      <c r="E12" s="34" t="s">
        <v>185</v>
      </c>
      <c r="F12" s="35"/>
      <c r="G12" s="36"/>
      <c r="H12" s="36"/>
      <c r="I12" s="37"/>
      <c r="J12" s="37" t="s">
        <v>110</v>
      </c>
      <c r="K12" s="38" t="s">
        <v>111</v>
      </c>
      <c r="L12" s="61" t="s">
        <v>114</v>
      </c>
      <c r="M12" s="40">
        <v>22</v>
      </c>
      <c r="N12" s="31">
        <f t="shared" si="0"/>
        <v>0.44</v>
      </c>
      <c r="O12" s="31">
        <f t="shared" si="1"/>
        <v>0.88</v>
      </c>
      <c r="P12" s="41" t="s">
        <v>132</v>
      </c>
      <c r="Q12" s="37" t="s">
        <v>115</v>
      </c>
      <c r="R12" s="43" t="s">
        <v>110</v>
      </c>
    </row>
    <row r="13" spans="1:21" ht="45">
      <c r="A13" s="28">
        <v>3</v>
      </c>
      <c r="B13" s="51" t="s">
        <v>12</v>
      </c>
      <c r="C13" s="34" t="s">
        <v>181</v>
      </c>
      <c r="D13" s="34" t="s">
        <v>185</v>
      </c>
      <c r="E13" s="34" t="s">
        <v>182</v>
      </c>
      <c r="F13" s="35"/>
      <c r="G13" s="36"/>
      <c r="H13" s="36"/>
      <c r="I13" s="45"/>
      <c r="J13" s="45" t="s">
        <v>110</v>
      </c>
      <c r="K13" s="38" t="s">
        <v>116</v>
      </c>
      <c r="L13" s="61" t="s">
        <v>117</v>
      </c>
      <c r="M13" s="40">
        <v>12.5</v>
      </c>
      <c r="N13" s="31">
        <f t="shared" si="0"/>
        <v>0.25</v>
      </c>
      <c r="O13" s="31">
        <f t="shared" si="1"/>
        <v>0.5</v>
      </c>
      <c r="P13" s="41" t="str">
        <f t="shared" ref="P13:P60" si="2">IF(M13="","",IF($K$9=M13,$L$9,IF(M13&gt;=$H$9,"призер","участник")))</f>
        <v>участник</v>
      </c>
      <c r="Q13" s="37" t="s">
        <v>118</v>
      </c>
      <c r="R13" s="43" t="s">
        <v>47</v>
      </c>
    </row>
    <row r="14" spans="1:21" ht="45">
      <c r="A14" s="28">
        <v>5</v>
      </c>
      <c r="B14" s="51" t="s">
        <v>12</v>
      </c>
      <c r="C14" s="34" t="s">
        <v>182</v>
      </c>
      <c r="D14" s="34" t="s">
        <v>185</v>
      </c>
      <c r="E14" s="34" t="s">
        <v>187</v>
      </c>
      <c r="F14" s="35"/>
      <c r="G14" s="36"/>
      <c r="H14" s="36"/>
      <c r="I14" s="37"/>
      <c r="J14" s="37" t="s">
        <v>110</v>
      </c>
      <c r="K14" s="38" t="s">
        <v>116</v>
      </c>
      <c r="L14" s="61" t="s">
        <v>120</v>
      </c>
      <c r="M14" s="40">
        <v>11.5</v>
      </c>
      <c r="N14" s="31">
        <f t="shared" si="0"/>
        <v>0.23</v>
      </c>
      <c r="O14" s="31">
        <f t="shared" si="1"/>
        <v>0.46</v>
      </c>
      <c r="P14" s="41" t="str">
        <f t="shared" si="2"/>
        <v>участник</v>
      </c>
      <c r="Q14" s="37" t="s">
        <v>113</v>
      </c>
      <c r="R14" s="43" t="s">
        <v>110</v>
      </c>
    </row>
    <row r="15" spans="1:21" ht="45">
      <c r="A15" s="28">
        <v>1</v>
      </c>
      <c r="B15" s="51" t="s">
        <v>12</v>
      </c>
      <c r="C15" s="34" t="s">
        <v>183</v>
      </c>
      <c r="D15" s="34" t="s">
        <v>186</v>
      </c>
      <c r="E15" s="34" t="s">
        <v>186</v>
      </c>
      <c r="F15" s="35"/>
      <c r="G15" s="36"/>
      <c r="H15" s="36"/>
      <c r="I15" s="37"/>
      <c r="J15" s="37" t="s">
        <v>110</v>
      </c>
      <c r="K15" s="38" t="s">
        <v>111</v>
      </c>
      <c r="L15" s="61" t="s">
        <v>112</v>
      </c>
      <c r="M15" s="40">
        <v>10</v>
      </c>
      <c r="N15" s="31">
        <f t="shared" si="0"/>
        <v>0.2</v>
      </c>
      <c r="O15" s="31">
        <f t="shared" si="1"/>
        <v>0.4</v>
      </c>
      <c r="P15" s="41" t="str">
        <f t="shared" si="2"/>
        <v>участник</v>
      </c>
      <c r="Q15" s="37" t="s">
        <v>113</v>
      </c>
      <c r="R15" s="43" t="s">
        <v>47</v>
      </c>
    </row>
    <row r="16" spans="1:21" ht="45">
      <c r="A16" s="28">
        <v>4</v>
      </c>
      <c r="B16" s="51" t="s">
        <v>12</v>
      </c>
      <c r="C16" s="34" t="s">
        <v>184</v>
      </c>
      <c r="D16" s="34" t="s">
        <v>185</v>
      </c>
      <c r="E16" s="34" t="s">
        <v>182</v>
      </c>
      <c r="F16" s="35"/>
      <c r="G16" s="36"/>
      <c r="H16" s="36"/>
      <c r="I16" s="37"/>
      <c r="J16" s="37" t="s">
        <v>110</v>
      </c>
      <c r="K16" s="38" t="s">
        <v>116</v>
      </c>
      <c r="L16" s="61" t="s">
        <v>119</v>
      </c>
      <c r="M16" s="40">
        <v>9</v>
      </c>
      <c r="N16" s="31">
        <f t="shared" si="0"/>
        <v>0.18</v>
      </c>
      <c r="O16" s="31">
        <f t="shared" si="1"/>
        <v>0.36</v>
      </c>
      <c r="P16" s="41" t="str">
        <f t="shared" si="2"/>
        <v>участник</v>
      </c>
      <c r="Q16" s="37" t="s">
        <v>113</v>
      </c>
      <c r="R16" s="43" t="s">
        <v>110</v>
      </c>
    </row>
    <row r="17" spans="1:18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>
      <c r="B62" s="33" t="s">
        <v>23</v>
      </c>
    </row>
  </sheetData>
  <protectedRanges>
    <protectedRange sqref="N17:N60" name="Диапазон1_3_1"/>
    <protectedRange sqref="O17:O60" name="Диапазон1_1_1_1"/>
    <protectedRange sqref="P17:P60" name="Диапазон1_2_1_1_1"/>
    <protectedRange sqref="N11:N16" name="Диапазон1_3_1_1"/>
    <protectedRange sqref="O11:O16" name="Диапазон1_1_1_1_1"/>
    <protectedRange sqref="P11:P16" name="Диапазон1_2_1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0" zoomScaleNormal="100" workbookViewId="0">
      <selection activeCell="E17" sqref="E17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9.8554687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133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7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5</v>
      </c>
    </row>
    <row r="7" spans="1:21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Q8" s="22" t="s">
        <v>31</v>
      </c>
      <c r="R8" s="21">
        <f>(R4+R5)/R2</f>
        <v>0.2857142857142857</v>
      </c>
    </row>
    <row r="9" spans="1:21">
      <c r="C9" s="66" t="s">
        <v>24</v>
      </c>
      <c r="D9" s="66"/>
      <c r="E9" s="14">
        <v>50</v>
      </c>
      <c r="G9" s="18" t="s">
        <v>44</v>
      </c>
      <c r="H9" s="56">
        <f>E9/2</f>
        <v>25</v>
      </c>
      <c r="J9" s="23" t="s">
        <v>13</v>
      </c>
      <c r="K9" s="24">
        <f>MAX(M11:M60)</f>
        <v>18.5</v>
      </c>
      <c r="L9" s="25" t="str">
        <f>IF(K9*100/E9&gt;=50,"победитель","участник")</f>
        <v>участник</v>
      </c>
      <c r="P9" s="26">
        <f>R8-45%</f>
        <v>-0.16428571428571431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7</v>
      </c>
      <c r="B11" s="51" t="s">
        <v>12</v>
      </c>
      <c r="C11" s="34" t="s">
        <v>188</v>
      </c>
      <c r="D11" s="34" t="s">
        <v>183</v>
      </c>
      <c r="E11" s="34" t="s">
        <v>182</v>
      </c>
      <c r="F11" s="35"/>
      <c r="G11" s="36"/>
      <c r="H11" s="36"/>
      <c r="I11" s="37"/>
      <c r="J11" s="37" t="s">
        <v>110</v>
      </c>
      <c r="K11" s="38" t="s">
        <v>128</v>
      </c>
      <c r="L11" s="61" t="s">
        <v>131</v>
      </c>
      <c r="M11" s="63">
        <v>18.5</v>
      </c>
      <c r="N11" s="31">
        <f t="shared" ref="N11:N42" si="0">IF(M11="","",M11/$E$9)</f>
        <v>0.37</v>
      </c>
      <c r="O11" s="31">
        <f t="shared" ref="O11:O42" si="1">IF(M11="","",M11/$K$9)</f>
        <v>1</v>
      </c>
      <c r="P11" s="41" t="s">
        <v>144</v>
      </c>
      <c r="Q11" s="37" t="s">
        <v>115</v>
      </c>
      <c r="R11" s="43" t="s">
        <v>104</v>
      </c>
    </row>
    <row r="12" spans="1:21" s="32" customFormat="1" ht="12.95" customHeight="1">
      <c r="A12" s="28">
        <v>3</v>
      </c>
      <c r="B12" s="51" t="s">
        <v>12</v>
      </c>
      <c r="C12" s="34" t="s">
        <v>189</v>
      </c>
      <c r="D12" s="34" t="s">
        <v>186</v>
      </c>
      <c r="E12" s="34" t="s">
        <v>179</v>
      </c>
      <c r="F12" s="35"/>
      <c r="G12" s="36"/>
      <c r="H12" s="36"/>
      <c r="I12" s="45"/>
      <c r="J12" s="45" t="s">
        <v>110</v>
      </c>
      <c r="K12" s="38" t="s">
        <v>122</v>
      </c>
      <c r="L12" s="61" t="s">
        <v>125</v>
      </c>
      <c r="M12" s="40">
        <v>14</v>
      </c>
      <c r="N12" s="31">
        <f t="shared" si="0"/>
        <v>0.28000000000000003</v>
      </c>
      <c r="O12" s="31">
        <f t="shared" si="1"/>
        <v>0.7567567567567568</v>
      </c>
      <c r="P12" s="41" t="s">
        <v>132</v>
      </c>
      <c r="Q12" s="37" t="s">
        <v>115</v>
      </c>
      <c r="R12" s="43" t="s">
        <v>104</v>
      </c>
    </row>
    <row r="13" spans="1:21" ht="45">
      <c r="A13" s="28">
        <v>5</v>
      </c>
      <c r="B13" s="51" t="s">
        <v>12</v>
      </c>
      <c r="C13" s="34" t="s">
        <v>184</v>
      </c>
      <c r="D13" s="34" t="s">
        <v>185</v>
      </c>
      <c r="E13" s="34" t="s">
        <v>182</v>
      </c>
      <c r="F13" s="35"/>
      <c r="G13" s="36"/>
      <c r="H13" s="36"/>
      <c r="I13" s="37"/>
      <c r="J13" s="37" t="s">
        <v>126</v>
      </c>
      <c r="K13" s="38" t="s">
        <v>128</v>
      </c>
      <c r="L13" s="61" t="s">
        <v>129</v>
      </c>
      <c r="M13" s="40">
        <v>6</v>
      </c>
      <c r="N13" s="31">
        <f t="shared" si="0"/>
        <v>0.12</v>
      </c>
      <c r="O13" s="31">
        <f t="shared" si="1"/>
        <v>0.32432432432432434</v>
      </c>
      <c r="P13" s="41" t="str">
        <f t="shared" ref="P13:P60" si="2">IF(M13="","",IF($K$9=M13,$L$9,IF(M13&gt;=$H$9,"призер","участник")))</f>
        <v>участник</v>
      </c>
      <c r="Q13" s="37" t="s">
        <v>115</v>
      </c>
      <c r="R13" s="43" t="s">
        <v>104</v>
      </c>
    </row>
    <row r="14" spans="1:21" ht="45">
      <c r="A14" s="28">
        <v>1</v>
      </c>
      <c r="B14" s="51" t="s">
        <v>12</v>
      </c>
      <c r="C14" s="34" t="s">
        <v>190</v>
      </c>
      <c r="D14" s="34" t="s">
        <v>181</v>
      </c>
      <c r="E14" s="34" t="s">
        <v>191</v>
      </c>
      <c r="F14" s="35"/>
      <c r="G14" s="36"/>
      <c r="H14" s="36"/>
      <c r="I14" s="37"/>
      <c r="J14" s="37" t="s">
        <v>110</v>
      </c>
      <c r="K14" s="38" t="s">
        <v>122</v>
      </c>
      <c r="L14" s="61" t="s">
        <v>123</v>
      </c>
      <c r="M14" s="40">
        <v>5</v>
      </c>
      <c r="N14" s="31">
        <f t="shared" si="0"/>
        <v>0.1</v>
      </c>
      <c r="O14" s="31">
        <f t="shared" si="1"/>
        <v>0.27027027027027029</v>
      </c>
      <c r="P14" s="41" t="str">
        <f t="shared" si="2"/>
        <v>участник</v>
      </c>
      <c r="Q14" s="37" t="s">
        <v>115</v>
      </c>
      <c r="R14" s="43" t="s">
        <v>104</v>
      </c>
    </row>
    <row r="15" spans="1:21" ht="45">
      <c r="A15" s="28">
        <v>6</v>
      </c>
      <c r="B15" s="51" t="s">
        <v>12</v>
      </c>
      <c r="C15" s="34" t="s">
        <v>191</v>
      </c>
      <c r="D15" s="34" t="s">
        <v>186</v>
      </c>
      <c r="E15" s="34" t="s">
        <v>191</v>
      </c>
      <c r="F15" s="35"/>
      <c r="G15" s="36"/>
      <c r="H15" s="36"/>
      <c r="I15" s="37"/>
      <c r="J15" s="37" t="s">
        <v>126</v>
      </c>
      <c r="K15" s="38" t="s">
        <v>128</v>
      </c>
      <c r="L15" s="61" t="s">
        <v>130</v>
      </c>
      <c r="M15" s="40">
        <v>4</v>
      </c>
      <c r="N15" s="31">
        <f t="shared" si="0"/>
        <v>0.08</v>
      </c>
      <c r="O15" s="31">
        <f t="shared" si="1"/>
        <v>0.21621621621621623</v>
      </c>
      <c r="P15" s="41" t="str">
        <f t="shared" si="2"/>
        <v>участник</v>
      </c>
      <c r="Q15" s="37" t="s">
        <v>115</v>
      </c>
      <c r="R15" s="43" t="s">
        <v>104</v>
      </c>
    </row>
    <row r="16" spans="1:21" ht="45">
      <c r="A16" s="28">
        <v>2</v>
      </c>
      <c r="B16" s="51" t="s">
        <v>12</v>
      </c>
      <c r="C16" s="34" t="s">
        <v>192</v>
      </c>
      <c r="D16" s="34" t="s">
        <v>186</v>
      </c>
      <c r="E16" s="34" t="s">
        <v>186</v>
      </c>
      <c r="F16" s="35"/>
      <c r="G16" s="36"/>
      <c r="H16" s="36"/>
      <c r="I16" s="37"/>
      <c r="J16" s="37" t="s">
        <v>47</v>
      </c>
      <c r="K16" s="38" t="s">
        <v>122</v>
      </c>
      <c r="L16" s="61" t="s">
        <v>124</v>
      </c>
      <c r="M16" s="63">
        <v>3.5</v>
      </c>
      <c r="N16" s="31">
        <f t="shared" si="0"/>
        <v>7.0000000000000007E-2</v>
      </c>
      <c r="O16" s="31">
        <f t="shared" si="1"/>
        <v>0.1891891891891892</v>
      </c>
      <c r="P16" s="41" t="str">
        <f t="shared" si="2"/>
        <v>участник</v>
      </c>
      <c r="Q16" s="37" t="s">
        <v>115</v>
      </c>
      <c r="R16" s="43" t="s">
        <v>104</v>
      </c>
    </row>
    <row r="17" spans="1:18" ht="45">
      <c r="A17" s="28">
        <v>4</v>
      </c>
      <c r="B17" s="51" t="s">
        <v>12</v>
      </c>
      <c r="C17" s="34" t="s">
        <v>183</v>
      </c>
      <c r="D17" s="34" t="s">
        <v>188</v>
      </c>
      <c r="E17" s="34" t="s">
        <v>188</v>
      </c>
      <c r="F17" s="35"/>
      <c r="G17" s="36"/>
      <c r="H17" s="36"/>
      <c r="I17" s="37"/>
      <c r="J17" s="37" t="s">
        <v>126</v>
      </c>
      <c r="K17" s="38" t="s">
        <v>122</v>
      </c>
      <c r="L17" s="61" t="s">
        <v>127</v>
      </c>
      <c r="M17" s="40">
        <v>3</v>
      </c>
      <c r="N17" s="31">
        <f t="shared" si="0"/>
        <v>0.06</v>
      </c>
      <c r="O17" s="31">
        <f t="shared" si="1"/>
        <v>0.16216216216216217</v>
      </c>
      <c r="P17" s="41" t="str">
        <f t="shared" si="2"/>
        <v>участник</v>
      </c>
      <c r="Q17" s="37" t="s">
        <v>115</v>
      </c>
      <c r="R17" s="43" t="s">
        <v>104</v>
      </c>
    </row>
    <row r="18" spans="1:18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7" zoomScaleNormal="100" workbookViewId="0">
      <selection activeCell="E16" sqref="E16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43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6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5</v>
      </c>
    </row>
    <row r="7" spans="1:21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Q8" s="22" t="s">
        <v>31</v>
      </c>
      <c r="R8" s="21">
        <f>(R4+R5)/R2</f>
        <v>0.16666666666666666</v>
      </c>
    </row>
    <row r="9" spans="1:21">
      <c r="C9" s="66" t="s">
        <v>24</v>
      </c>
      <c r="D9" s="66"/>
      <c r="E9" s="14">
        <v>50</v>
      </c>
      <c r="G9" s="18" t="s">
        <v>44</v>
      </c>
      <c r="H9" s="56">
        <f>E9/2</f>
        <v>25</v>
      </c>
      <c r="J9" s="23" t="s">
        <v>13</v>
      </c>
      <c r="K9" s="24">
        <f>MAX(M11:M60)</f>
        <v>23</v>
      </c>
      <c r="L9" s="25" t="str">
        <f>IF(K9*100/E9&gt;=50,"победитель","участник")</f>
        <v>участник</v>
      </c>
      <c r="P9" s="26">
        <f>R8-45%</f>
        <v>-0.28333333333333333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4</v>
      </c>
      <c r="B11" s="51" t="s">
        <v>12</v>
      </c>
      <c r="C11" s="34" t="s">
        <v>193</v>
      </c>
      <c r="D11" s="34" t="s">
        <v>190</v>
      </c>
      <c r="E11" s="34" t="s">
        <v>186</v>
      </c>
      <c r="F11" s="35"/>
      <c r="G11" s="36"/>
      <c r="H11" s="36"/>
      <c r="I11" s="37"/>
      <c r="J11" s="37" t="s">
        <v>110</v>
      </c>
      <c r="K11" s="38" t="s">
        <v>140</v>
      </c>
      <c r="L11" s="61" t="s">
        <v>141</v>
      </c>
      <c r="M11" s="40">
        <v>23</v>
      </c>
      <c r="N11" s="31">
        <f t="shared" ref="N11:N42" si="0">IF(M11="","",M11/$E$9)</f>
        <v>0.46</v>
      </c>
      <c r="O11" s="31">
        <f t="shared" ref="O11:O42" si="1">IF(M11="","",M11/$K$9)</f>
        <v>1</v>
      </c>
      <c r="P11" s="41" t="s">
        <v>144</v>
      </c>
      <c r="Q11" s="37" t="s">
        <v>115</v>
      </c>
      <c r="R11" s="43"/>
    </row>
    <row r="12" spans="1:21" s="32" customFormat="1" ht="12.95" customHeight="1">
      <c r="A12" s="28">
        <v>1</v>
      </c>
      <c r="B12" s="51" t="s">
        <v>12</v>
      </c>
      <c r="C12" s="34" t="s">
        <v>194</v>
      </c>
      <c r="D12" s="34" t="s">
        <v>181</v>
      </c>
      <c r="E12" s="34" t="s">
        <v>182</v>
      </c>
      <c r="F12" s="35"/>
      <c r="G12" s="36"/>
      <c r="H12" s="36"/>
      <c r="I12" s="37"/>
      <c r="J12" s="37" t="s">
        <v>110</v>
      </c>
      <c r="K12" s="38" t="s">
        <v>135</v>
      </c>
      <c r="L12" s="61" t="s">
        <v>136</v>
      </c>
      <c r="M12" s="40">
        <v>10</v>
      </c>
      <c r="N12" s="31">
        <f t="shared" si="0"/>
        <v>0.2</v>
      </c>
      <c r="O12" s="31">
        <f t="shared" si="1"/>
        <v>0.43478260869565216</v>
      </c>
      <c r="P12" s="41" t="str">
        <f t="shared" ref="P12:P43" si="2">IF(M12="","",IF($K$9=M12,$L$9,IF(M12&gt;=$H$9,"призер","участник")))</f>
        <v>участник</v>
      </c>
      <c r="Q12" s="37" t="s">
        <v>137</v>
      </c>
      <c r="R12" s="43"/>
    </row>
    <row r="13" spans="1:21" ht="45">
      <c r="A13" s="28">
        <v>3</v>
      </c>
      <c r="B13" s="51" t="s">
        <v>12</v>
      </c>
      <c r="C13" s="34" t="s">
        <v>186</v>
      </c>
      <c r="D13" s="34" t="s">
        <v>185</v>
      </c>
      <c r="E13" s="34" t="s">
        <v>195</v>
      </c>
      <c r="F13" s="35"/>
      <c r="G13" s="36"/>
      <c r="H13" s="36"/>
      <c r="I13" s="37"/>
      <c r="J13" s="37" t="s">
        <v>110</v>
      </c>
      <c r="K13" s="38" t="s">
        <v>135</v>
      </c>
      <c r="L13" s="61" t="s">
        <v>139</v>
      </c>
      <c r="M13" s="40">
        <v>8</v>
      </c>
      <c r="N13" s="31">
        <f t="shared" si="0"/>
        <v>0.16</v>
      </c>
      <c r="O13" s="31">
        <f t="shared" si="1"/>
        <v>0.34782608695652173</v>
      </c>
      <c r="P13" s="41" t="str">
        <f t="shared" si="2"/>
        <v>участник</v>
      </c>
      <c r="Q13" s="37" t="s">
        <v>115</v>
      </c>
      <c r="R13" s="43"/>
    </row>
    <row r="14" spans="1:21" ht="45">
      <c r="A14" s="28">
        <v>6</v>
      </c>
      <c r="B14" s="51" t="s">
        <v>12</v>
      </c>
      <c r="C14" s="34" t="s">
        <v>185</v>
      </c>
      <c r="D14" s="34" t="s">
        <v>192</v>
      </c>
      <c r="E14" s="34" t="s">
        <v>186</v>
      </c>
      <c r="F14" s="35"/>
      <c r="G14" s="36"/>
      <c r="H14" s="36"/>
      <c r="I14" s="37"/>
      <c r="J14" s="37" t="s">
        <v>110</v>
      </c>
      <c r="K14" s="38" t="s">
        <v>140</v>
      </c>
      <c r="L14" s="61" t="s">
        <v>143</v>
      </c>
      <c r="M14" s="40">
        <v>8</v>
      </c>
      <c r="N14" s="31">
        <f t="shared" si="0"/>
        <v>0.16</v>
      </c>
      <c r="O14" s="31">
        <f t="shared" si="1"/>
        <v>0.34782608695652173</v>
      </c>
      <c r="P14" s="41" t="str">
        <f t="shared" si="2"/>
        <v>участник</v>
      </c>
      <c r="Q14" s="37" t="s">
        <v>115</v>
      </c>
      <c r="R14" s="43"/>
    </row>
    <row r="15" spans="1:21" ht="45">
      <c r="A15" s="28">
        <v>5</v>
      </c>
      <c r="B15" s="51" t="s">
        <v>12</v>
      </c>
      <c r="C15" s="34" t="s">
        <v>181</v>
      </c>
      <c r="D15" s="34" t="s">
        <v>190</v>
      </c>
      <c r="E15" s="34" t="s">
        <v>183</v>
      </c>
      <c r="F15" s="35"/>
      <c r="G15" s="36"/>
      <c r="H15" s="36"/>
      <c r="I15" s="37"/>
      <c r="J15" s="37" t="s">
        <v>110</v>
      </c>
      <c r="K15" s="38" t="s">
        <v>140</v>
      </c>
      <c r="L15" s="61" t="s">
        <v>142</v>
      </c>
      <c r="M15" s="40">
        <v>7</v>
      </c>
      <c r="N15" s="31">
        <f t="shared" si="0"/>
        <v>0.14000000000000001</v>
      </c>
      <c r="O15" s="31">
        <f t="shared" si="1"/>
        <v>0.30434782608695654</v>
      </c>
      <c r="P15" s="41" t="str">
        <f t="shared" si="2"/>
        <v>участник</v>
      </c>
      <c r="Q15" s="37" t="s">
        <v>115</v>
      </c>
      <c r="R15" s="43"/>
    </row>
    <row r="16" spans="1:21" ht="45">
      <c r="A16" s="28">
        <v>2</v>
      </c>
      <c r="B16" s="51" t="s">
        <v>12</v>
      </c>
      <c r="C16" s="34" t="s">
        <v>193</v>
      </c>
      <c r="D16" s="34" t="s">
        <v>182</v>
      </c>
      <c r="E16" s="34" t="s">
        <v>185</v>
      </c>
      <c r="F16" s="35"/>
      <c r="G16" s="36"/>
      <c r="H16" s="36"/>
      <c r="I16" s="37"/>
      <c r="J16" s="37" t="s">
        <v>110</v>
      </c>
      <c r="K16" s="38" t="s">
        <v>135</v>
      </c>
      <c r="L16" s="61" t="s">
        <v>138</v>
      </c>
      <c r="M16" s="40">
        <v>5</v>
      </c>
      <c r="N16" s="31">
        <f t="shared" si="0"/>
        <v>0.1</v>
      </c>
      <c r="O16" s="31">
        <f t="shared" si="1"/>
        <v>0.21739130434782608</v>
      </c>
      <c r="P16" s="41" t="str">
        <f t="shared" si="2"/>
        <v>участник</v>
      </c>
      <c r="Q16" s="37" t="s">
        <v>115</v>
      </c>
      <c r="R16" s="43"/>
    </row>
    <row r="17" spans="1:18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ref="P44:P60" si="5">IF(M44="","",IF($K$9=M44,$L$9,IF(M44&gt;=$H$9,"призер","участник")))</f>
        <v/>
      </c>
      <c r="Q44" s="37"/>
      <c r="R44" s="43"/>
    </row>
    <row r="45" spans="1:18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>
      <c r="B62" s="33" t="s">
        <v>23</v>
      </c>
    </row>
  </sheetData>
  <protectedRanges>
    <protectedRange sqref="N17:N60" name="Диапазон1_3_1"/>
    <protectedRange sqref="O17:O60" name="Диапазон1_1_1_1"/>
    <protectedRange sqref="P17:P60" name="Диапазон1_2_1_1_1"/>
    <protectedRange sqref="N11:N16" name="Диапазон1_3_1_1"/>
    <protectedRange sqref="O11:O16" name="Диапазон1_1_1_1_1"/>
    <protectedRange sqref="P11:P16" name="Диапазон1_2_1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topLeftCell="A40" zoomScaleNormal="100" workbookViewId="0">
      <selection activeCell="E46" sqref="E46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9.14062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45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COUNTA(M11:M57)</f>
        <v>36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COUNTIF(P11:P57,"победитель")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COUNTIF(P11:P57,"призер")</f>
        <v>10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COUNTIF(P11:P57,"участник")</f>
        <v>25</v>
      </c>
    </row>
    <row r="7" spans="1:21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Q8" s="22" t="s">
        <v>31</v>
      </c>
      <c r="R8" s="21">
        <f>(R4+R5)/R2</f>
        <v>0.30555555555555558</v>
      </c>
    </row>
    <row r="9" spans="1:21">
      <c r="C9" s="66" t="s">
        <v>24</v>
      </c>
      <c r="D9" s="66"/>
      <c r="E9" s="14">
        <v>50</v>
      </c>
      <c r="G9" s="18" t="s">
        <v>44</v>
      </c>
      <c r="H9" s="56">
        <f>E9/2</f>
        <v>25</v>
      </c>
      <c r="J9" s="23" t="s">
        <v>13</v>
      </c>
      <c r="K9" s="24">
        <f>MAX(M11:M57)</f>
        <v>36</v>
      </c>
      <c r="L9" s="25" t="str">
        <f>IF(K9*100/E9&gt;=50,"победитель","участник")</f>
        <v>победитель</v>
      </c>
      <c r="P9" s="26">
        <f>R8-45%</f>
        <v>-0.14444444444444443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11</v>
      </c>
      <c r="B11" s="51" t="s">
        <v>12</v>
      </c>
      <c r="C11" s="43" t="s">
        <v>191</v>
      </c>
      <c r="D11" s="34" t="s">
        <v>187</v>
      </c>
      <c r="E11" s="34" t="s">
        <v>185</v>
      </c>
      <c r="F11" s="35"/>
      <c r="G11" s="36"/>
      <c r="H11" s="36"/>
      <c r="I11" s="37"/>
      <c r="J11" s="37" t="s">
        <v>47</v>
      </c>
      <c r="K11" s="38">
        <v>8</v>
      </c>
      <c r="L11" s="39" t="s">
        <v>58</v>
      </c>
      <c r="M11" s="40">
        <v>36</v>
      </c>
      <c r="N11" s="31">
        <f t="shared" ref="N11:N57" si="0">IF(M11="","",M11/$E$9)</f>
        <v>0.72</v>
      </c>
      <c r="O11" s="31">
        <f t="shared" ref="O11:O57" si="1">IF(M11="","",M11/$K$9)</f>
        <v>1</v>
      </c>
      <c r="P11" s="41" t="str">
        <f t="shared" ref="P11:P57" si="2">IF(M11="","",IF($K$9=M11,$L$9,IF(M11&gt;=$H$9,"призер","участник")))</f>
        <v>победитель</v>
      </c>
      <c r="Q11" s="37" t="s">
        <v>48</v>
      </c>
      <c r="R11" s="43" t="s">
        <v>47</v>
      </c>
    </row>
    <row r="12" spans="1:21" s="32" customFormat="1" ht="12.95" customHeight="1">
      <c r="A12" s="28">
        <v>1</v>
      </c>
      <c r="B12" s="51" t="s">
        <v>12</v>
      </c>
      <c r="C12" s="43" t="s">
        <v>196</v>
      </c>
      <c r="D12" s="34" t="s">
        <v>199</v>
      </c>
      <c r="E12" s="34" t="s">
        <v>185</v>
      </c>
      <c r="F12" s="35"/>
      <c r="G12" s="36"/>
      <c r="H12" s="36"/>
      <c r="I12" s="37"/>
      <c r="J12" s="37" t="s">
        <v>47</v>
      </c>
      <c r="K12" s="38">
        <v>8</v>
      </c>
      <c r="L12" s="39" t="s">
        <v>49</v>
      </c>
      <c r="M12" s="40">
        <v>33</v>
      </c>
      <c r="N12" s="31">
        <f t="shared" si="0"/>
        <v>0.66</v>
      </c>
      <c r="O12" s="31">
        <f t="shared" si="1"/>
        <v>0.91666666666666663</v>
      </c>
      <c r="P12" s="41" t="str">
        <f t="shared" si="2"/>
        <v>призер</v>
      </c>
      <c r="Q12" s="37" t="s">
        <v>48</v>
      </c>
      <c r="R12" s="43" t="s">
        <v>47</v>
      </c>
    </row>
    <row r="13" spans="1:21">
      <c r="A13" s="28">
        <v>21</v>
      </c>
      <c r="B13" s="51" t="s">
        <v>12</v>
      </c>
      <c r="C13" s="43" t="s">
        <v>183</v>
      </c>
      <c r="D13" s="34" t="s">
        <v>179</v>
      </c>
      <c r="E13" s="34" t="s">
        <v>179</v>
      </c>
      <c r="F13" s="35"/>
      <c r="G13" s="36"/>
      <c r="H13" s="36"/>
      <c r="I13" s="37"/>
      <c r="J13" s="37" t="s">
        <v>47</v>
      </c>
      <c r="K13" s="38">
        <v>8</v>
      </c>
      <c r="L13" s="39" t="s">
        <v>67</v>
      </c>
      <c r="M13" s="40">
        <v>33</v>
      </c>
      <c r="N13" s="31">
        <f t="shared" si="0"/>
        <v>0.66</v>
      </c>
      <c r="O13" s="31">
        <f t="shared" si="1"/>
        <v>0.91666666666666663</v>
      </c>
      <c r="P13" s="41" t="str">
        <f t="shared" si="2"/>
        <v>призер</v>
      </c>
      <c r="Q13" s="37" t="s">
        <v>48</v>
      </c>
      <c r="R13" s="43" t="s">
        <v>47</v>
      </c>
    </row>
    <row r="14" spans="1:21" ht="45">
      <c r="A14" s="28">
        <v>39</v>
      </c>
      <c r="B14" s="51" t="s">
        <v>12</v>
      </c>
      <c r="C14" s="34" t="s">
        <v>185</v>
      </c>
      <c r="D14" s="34" t="s">
        <v>183</v>
      </c>
      <c r="E14" s="34" t="s">
        <v>185</v>
      </c>
      <c r="F14" s="35"/>
      <c r="G14" s="36"/>
      <c r="H14" s="36"/>
      <c r="I14" s="37"/>
      <c r="J14" s="37" t="s">
        <v>47</v>
      </c>
      <c r="K14" s="38" t="s">
        <v>154</v>
      </c>
      <c r="L14" s="61" t="s">
        <v>162</v>
      </c>
      <c r="M14" s="40">
        <v>32</v>
      </c>
      <c r="N14" s="31">
        <f t="shared" si="0"/>
        <v>0.64</v>
      </c>
      <c r="O14" s="31">
        <f t="shared" si="1"/>
        <v>0.88888888888888884</v>
      </c>
      <c r="P14" s="41" t="str">
        <f t="shared" si="2"/>
        <v>призер</v>
      </c>
      <c r="Q14" s="37" t="s">
        <v>115</v>
      </c>
      <c r="R14" s="43" t="s">
        <v>104</v>
      </c>
    </row>
    <row r="15" spans="1:21">
      <c r="A15" s="28">
        <v>6</v>
      </c>
      <c r="B15" s="51" t="s">
        <v>12</v>
      </c>
      <c r="C15" s="43" t="s">
        <v>186</v>
      </c>
      <c r="D15" s="34" t="s">
        <v>192</v>
      </c>
      <c r="E15" s="34" t="s">
        <v>191</v>
      </c>
      <c r="F15" s="35"/>
      <c r="G15" s="36"/>
      <c r="H15" s="36"/>
      <c r="I15" s="37"/>
      <c r="J15" s="37" t="s">
        <v>47</v>
      </c>
      <c r="K15" s="38">
        <v>8</v>
      </c>
      <c r="L15" s="39" t="s">
        <v>54</v>
      </c>
      <c r="M15" s="40">
        <v>31</v>
      </c>
      <c r="N15" s="31">
        <f t="shared" si="0"/>
        <v>0.62</v>
      </c>
      <c r="O15" s="31">
        <f t="shared" si="1"/>
        <v>0.86111111111111116</v>
      </c>
      <c r="P15" s="41" t="str">
        <f t="shared" si="2"/>
        <v>призер</v>
      </c>
      <c r="Q15" s="37" t="s">
        <v>48</v>
      </c>
      <c r="R15" s="43" t="s">
        <v>47</v>
      </c>
    </row>
    <row r="16" spans="1:21">
      <c r="A16" s="28">
        <v>8</v>
      </c>
      <c r="B16" s="51" t="s">
        <v>12</v>
      </c>
      <c r="C16" s="43" t="s">
        <v>197</v>
      </c>
      <c r="D16" s="34" t="s">
        <v>181</v>
      </c>
      <c r="E16" s="34" t="s">
        <v>192</v>
      </c>
      <c r="F16" s="35"/>
      <c r="G16" s="36"/>
      <c r="H16" s="36"/>
      <c r="I16" s="37"/>
      <c r="J16" s="37" t="s">
        <v>47</v>
      </c>
      <c r="K16" s="38">
        <v>8</v>
      </c>
      <c r="L16" s="39" t="s">
        <v>56</v>
      </c>
      <c r="M16" s="40">
        <v>31</v>
      </c>
      <c r="N16" s="31">
        <f t="shared" si="0"/>
        <v>0.62</v>
      </c>
      <c r="O16" s="31">
        <f t="shared" si="1"/>
        <v>0.86111111111111116</v>
      </c>
      <c r="P16" s="41" t="str">
        <f t="shared" si="2"/>
        <v>призер</v>
      </c>
      <c r="Q16" s="37" t="s">
        <v>48</v>
      </c>
      <c r="R16" s="43" t="s">
        <v>47</v>
      </c>
    </row>
    <row r="17" spans="1:18">
      <c r="A17" s="28">
        <v>17</v>
      </c>
      <c r="B17" s="51" t="s">
        <v>12</v>
      </c>
      <c r="C17" s="43" t="s">
        <v>184</v>
      </c>
      <c r="D17" s="34" t="s">
        <v>191</v>
      </c>
      <c r="E17" s="34" t="s">
        <v>201</v>
      </c>
      <c r="F17" s="35"/>
      <c r="G17" s="36"/>
      <c r="H17" s="36"/>
      <c r="I17" s="37"/>
      <c r="J17" s="37" t="s">
        <v>47</v>
      </c>
      <c r="K17" s="38">
        <v>8</v>
      </c>
      <c r="L17" s="39" t="s">
        <v>63</v>
      </c>
      <c r="M17" s="40">
        <v>30</v>
      </c>
      <c r="N17" s="31">
        <f t="shared" si="0"/>
        <v>0.6</v>
      </c>
      <c r="O17" s="31">
        <f t="shared" si="1"/>
        <v>0.83333333333333337</v>
      </c>
      <c r="P17" s="41" t="str">
        <f t="shared" si="2"/>
        <v>призер</v>
      </c>
      <c r="Q17" s="37" t="s">
        <v>48</v>
      </c>
      <c r="R17" s="43" t="s">
        <v>47</v>
      </c>
    </row>
    <row r="18" spans="1:18">
      <c r="A18" s="28">
        <v>16</v>
      </c>
      <c r="B18" s="51" t="s">
        <v>12</v>
      </c>
      <c r="C18" s="43" t="s">
        <v>198</v>
      </c>
      <c r="D18" s="34" t="s">
        <v>200</v>
      </c>
      <c r="E18" s="34" t="s">
        <v>186</v>
      </c>
      <c r="F18" s="35"/>
      <c r="G18" s="36"/>
      <c r="H18" s="36"/>
      <c r="I18" s="37"/>
      <c r="J18" s="37" t="s">
        <v>47</v>
      </c>
      <c r="K18" s="38">
        <v>8</v>
      </c>
      <c r="L18" s="39" t="s">
        <v>62</v>
      </c>
      <c r="M18" s="40">
        <v>29</v>
      </c>
      <c r="N18" s="31">
        <f t="shared" si="0"/>
        <v>0.57999999999999996</v>
      </c>
      <c r="O18" s="31">
        <f t="shared" si="1"/>
        <v>0.80555555555555558</v>
      </c>
      <c r="P18" s="41" t="str">
        <f t="shared" si="2"/>
        <v>призер</v>
      </c>
      <c r="Q18" s="37" t="s">
        <v>48</v>
      </c>
      <c r="R18" s="43" t="s">
        <v>47</v>
      </c>
    </row>
    <row r="19" spans="1:18">
      <c r="A19" s="28">
        <v>23</v>
      </c>
      <c r="B19" s="51" t="s">
        <v>12</v>
      </c>
      <c r="C19" s="43" t="s">
        <v>184</v>
      </c>
      <c r="D19" s="34" t="s">
        <v>182</v>
      </c>
      <c r="E19" s="34" t="s">
        <v>182</v>
      </c>
      <c r="F19" s="35"/>
      <c r="G19" s="36"/>
      <c r="H19" s="36"/>
      <c r="I19" s="37"/>
      <c r="J19" s="37" t="s">
        <v>47</v>
      </c>
      <c r="K19" s="38">
        <v>8</v>
      </c>
      <c r="L19" s="39" t="s">
        <v>68</v>
      </c>
      <c r="M19" s="40">
        <v>28</v>
      </c>
      <c r="N19" s="31">
        <f t="shared" si="0"/>
        <v>0.56000000000000005</v>
      </c>
      <c r="O19" s="31">
        <f t="shared" si="1"/>
        <v>0.77777777777777779</v>
      </c>
      <c r="P19" s="41" t="str">
        <f t="shared" si="2"/>
        <v>призер</v>
      </c>
      <c r="Q19" s="37" t="s">
        <v>48</v>
      </c>
      <c r="R19" s="43" t="s">
        <v>47</v>
      </c>
    </row>
    <row r="20" spans="1:18" ht="45">
      <c r="A20" s="28">
        <v>32</v>
      </c>
      <c r="B20" s="51" t="s">
        <v>12</v>
      </c>
      <c r="C20" s="34" t="s">
        <v>185</v>
      </c>
      <c r="D20" s="34" t="s">
        <v>182</v>
      </c>
      <c r="E20" s="34" t="s">
        <v>188</v>
      </c>
      <c r="F20" s="35"/>
      <c r="G20" s="36"/>
      <c r="H20" s="36"/>
      <c r="I20" s="37"/>
      <c r="J20" s="37" t="s">
        <v>47</v>
      </c>
      <c r="K20" s="38" t="s">
        <v>154</v>
      </c>
      <c r="L20" s="61" t="s">
        <v>155</v>
      </c>
      <c r="M20" s="40">
        <v>27</v>
      </c>
      <c r="N20" s="31">
        <f t="shared" si="0"/>
        <v>0.54</v>
      </c>
      <c r="O20" s="31">
        <f t="shared" si="1"/>
        <v>0.75</v>
      </c>
      <c r="P20" s="41" t="str">
        <f t="shared" si="2"/>
        <v>призер</v>
      </c>
      <c r="Q20" s="37" t="s">
        <v>115</v>
      </c>
      <c r="R20" s="43" t="s">
        <v>104</v>
      </c>
    </row>
    <row r="21" spans="1:18">
      <c r="A21" s="28">
        <v>12</v>
      </c>
      <c r="B21" s="51" t="s">
        <v>12</v>
      </c>
      <c r="C21" s="43" t="s">
        <v>181</v>
      </c>
      <c r="D21" s="34" t="s">
        <v>181</v>
      </c>
      <c r="E21" s="34" t="s">
        <v>185</v>
      </c>
      <c r="F21" s="35"/>
      <c r="G21" s="36"/>
      <c r="H21" s="36"/>
      <c r="I21" s="37"/>
      <c r="J21" s="37" t="s">
        <v>47</v>
      </c>
      <c r="K21" s="38">
        <v>8</v>
      </c>
      <c r="L21" s="39" t="s">
        <v>59</v>
      </c>
      <c r="M21" s="40">
        <v>26.5</v>
      </c>
      <c r="N21" s="31">
        <f t="shared" si="0"/>
        <v>0.53</v>
      </c>
      <c r="O21" s="31">
        <f t="shared" si="1"/>
        <v>0.73611111111111116</v>
      </c>
      <c r="P21" s="41" t="str">
        <f t="shared" si="2"/>
        <v>призер</v>
      </c>
      <c r="Q21" s="37" t="s">
        <v>48</v>
      </c>
      <c r="R21" s="43" t="s">
        <v>47</v>
      </c>
    </row>
    <row r="22" spans="1:18">
      <c r="A22" s="28">
        <v>13</v>
      </c>
      <c r="B22" s="51" t="s">
        <v>12</v>
      </c>
      <c r="C22" s="43" t="s">
        <v>179</v>
      </c>
      <c r="D22" s="34" t="s">
        <v>188</v>
      </c>
      <c r="E22" s="34" t="s">
        <v>185</v>
      </c>
      <c r="F22" s="35"/>
      <c r="G22" s="36"/>
      <c r="H22" s="36"/>
      <c r="I22" s="37"/>
      <c r="J22" s="37" t="s">
        <v>47</v>
      </c>
      <c r="K22" s="38">
        <v>8</v>
      </c>
      <c r="L22" s="39" t="s">
        <v>60</v>
      </c>
      <c r="M22" s="40">
        <v>24</v>
      </c>
      <c r="N22" s="31">
        <f t="shared" si="0"/>
        <v>0.48</v>
      </c>
      <c r="O22" s="31">
        <f t="shared" si="1"/>
        <v>0.66666666666666663</v>
      </c>
      <c r="P22" s="41" t="str">
        <f t="shared" si="2"/>
        <v>участник</v>
      </c>
      <c r="Q22" s="37" t="s">
        <v>48</v>
      </c>
      <c r="R22" s="43" t="s">
        <v>47</v>
      </c>
    </row>
    <row r="23" spans="1:18">
      <c r="A23" s="28">
        <v>19</v>
      </c>
      <c r="B23" s="51" t="s">
        <v>12</v>
      </c>
      <c r="C23" s="43" t="s">
        <v>191</v>
      </c>
      <c r="D23" s="34" t="s">
        <v>185</v>
      </c>
      <c r="E23" s="34" t="s">
        <v>185</v>
      </c>
      <c r="F23" s="35"/>
      <c r="G23" s="36"/>
      <c r="H23" s="36"/>
      <c r="I23" s="37"/>
      <c r="J23" s="37" t="s">
        <v>47</v>
      </c>
      <c r="K23" s="38">
        <v>8</v>
      </c>
      <c r="L23" s="39" t="s">
        <v>65</v>
      </c>
      <c r="M23" s="40">
        <v>22</v>
      </c>
      <c r="N23" s="31">
        <f t="shared" si="0"/>
        <v>0.44</v>
      </c>
      <c r="O23" s="31">
        <f t="shared" si="1"/>
        <v>0.61111111111111116</v>
      </c>
      <c r="P23" s="41" t="str">
        <f t="shared" si="2"/>
        <v>участник</v>
      </c>
      <c r="Q23" s="37" t="s">
        <v>48</v>
      </c>
      <c r="R23" s="43" t="s">
        <v>47</v>
      </c>
    </row>
    <row r="24" spans="1:18" ht="45">
      <c r="A24" s="28">
        <v>38</v>
      </c>
      <c r="B24" s="51" t="s">
        <v>12</v>
      </c>
      <c r="C24" s="34" t="s">
        <v>184</v>
      </c>
      <c r="D24" s="34" t="s">
        <v>192</v>
      </c>
      <c r="E24" s="34" t="s">
        <v>199</v>
      </c>
      <c r="F24" s="35"/>
      <c r="G24" s="36"/>
      <c r="H24" s="36"/>
      <c r="I24" s="37"/>
      <c r="J24" s="37" t="s">
        <v>47</v>
      </c>
      <c r="K24" s="38" t="s">
        <v>154</v>
      </c>
      <c r="L24" s="61" t="s">
        <v>161</v>
      </c>
      <c r="M24" s="40">
        <v>22</v>
      </c>
      <c r="N24" s="31">
        <f t="shared" si="0"/>
        <v>0.44</v>
      </c>
      <c r="O24" s="31">
        <f t="shared" si="1"/>
        <v>0.61111111111111116</v>
      </c>
      <c r="P24" s="41" t="str">
        <f t="shared" si="2"/>
        <v>участник</v>
      </c>
      <c r="Q24" s="37" t="s">
        <v>115</v>
      </c>
      <c r="R24" s="43" t="s">
        <v>104</v>
      </c>
    </row>
    <row r="25" spans="1:18">
      <c r="A25" s="28">
        <v>14</v>
      </c>
      <c r="B25" s="51" t="s">
        <v>12</v>
      </c>
      <c r="C25" s="43" t="s">
        <v>185</v>
      </c>
      <c r="D25" s="34" t="s">
        <v>192</v>
      </c>
      <c r="E25" s="34" t="s">
        <v>192</v>
      </c>
      <c r="F25" s="35"/>
      <c r="G25" s="36"/>
      <c r="H25" s="36"/>
      <c r="I25" s="37"/>
      <c r="J25" s="37" t="s">
        <v>47</v>
      </c>
      <c r="K25" s="38">
        <v>8</v>
      </c>
      <c r="L25" s="39" t="s">
        <v>61</v>
      </c>
      <c r="M25" s="40">
        <v>21</v>
      </c>
      <c r="N25" s="31">
        <f t="shared" si="0"/>
        <v>0.42</v>
      </c>
      <c r="O25" s="31">
        <f t="shared" si="1"/>
        <v>0.58333333333333337</v>
      </c>
      <c r="P25" s="41" t="str">
        <f t="shared" si="2"/>
        <v>участник</v>
      </c>
      <c r="Q25" s="37" t="s">
        <v>48</v>
      </c>
      <c r="R25" s="43" t="s">
        <v>47</v>
      </c>
    </row>
    <row r="26" spans="1:18">
      <c r="A26" s="28">
        <v>20</v>
      </c>
      <c r="B26" s="51" t="s">
        <v>12</v>
      </c>
      <c r="C26" s="43" t="s">
        <v>179</v>
      </c>
      <c r="D26" s="34" t="s">
        <v>185</v>
      </c>
      <c r="E26" s="34" t="s">
        <v>188</v>
      </c>
      <c r="F26" s="35"/>
      <c r="G26" s="36"/>
      <c r="H26" s="36"/>
      <c r="I26" s="37"/>
      <c r="J26" s="37" t="s">
        <v>47</v>
      </c>
      <c r="K26" s="38">
        <v>8</v>
      </c>
      <c r="L26" s="39" t="s">
        <v>66</v>
      </c>
      <c r="M26" s="40">
        <v>20.5</v>
      </c>
      <c r="N26" s="31">
        <f t="shared" si="0"/>
        <v>0.41</v>
      </c>
      <c r="O26" s="31">
        <f t="shared" si="1"/>
        <v>0.56944444444444442</v>
      </c>
      <c r="P26" s="41" t="str">
        <f t="shared" si="2"/>
        <v>участник</v>
      </c>
      <c r="Q26" s="37" t="s">
        <v>48</v>
      </c>
      <c r="R26" s="43" t="s">
        <v>47</v>
      </c>
    </row>
    <row r="27" spans="1:18">
      <c r="A27" s="28">
        <v>18</v>
      </c>
      <c r="B27" s="51" t="s">
        <v>12</v>
      </c>
      <c r="C27" s="43" t="s">
        <v>180</v>
      </c>
      <c r="D27" s="34" t="s">
        <v>191</v>
      </c>
      <c r="E27" s="34" t="s">
        <v>191</v>
      </c>
      <c r="F27" s="35"/>
      <c r="G27" s="36"/>
      <c r="H27" s="36"/>
      <c r="I27" s="37"/>
      <c r="J27" s="37" t="s">
        <v>47</v>
      </c>
      <c r="K27" s="38">
        <v>8</v>
      </c>
      <c r="L27" s="39" t="s">
        <v>64</v>
      </c>
      <c r="M27" s="40">
        <v>20</v>
      </c>
      <c r="N27" s="31">
        <f t="shared" si="0"/>
        <v>0.4</v>
      </c>
      <c r="O27" s="31">
        <f t="shared" si="1"/>
        <v>0.55555555555555558</v>
      </c>
      <c r="P27" s="41" t="str">
        <f t="shared" si="2"/>
        <v>участник</v>
      </c>
      <c r="Q27" s="37" t="s">
        <v>48</v>
      </c>
      <c r="R27" s="43" t="s">
        <v>47</v>
      </c>
    </row>
    <row r="28" spans="1:18" ht="45">
      <c r="A28" s="28">
        <v>24</v>
      </c>
      <c r="B28" s="51" t="s">
        <v>12</v>
      </c>
      <c r="C28" s="34" t="s">
        <v>182</v>
      </c>
      <c r="D28" s="34" t="s">
        <v>185</v>
      </c>
      <c r="E28" s="34" t="s">
        <v>188</v>
      </c>
      <c r="F28" s="35"/>
      <c r="G28" s="36"/>
      <c r="H28" s="36"/>
      <c r="I28" s="37"/>
      <c r="J28" s="37" t="s">
        <v>47</v>
      </c>
      <c r="K28" s="38" t="s">
        <v>145</v>
      </c>
      <c r="L28" s="61" t="s">
        <v>146</v>
      </c>
      <c r="M28" s="40">
        <v>18.5</v>
      </c>
      <c r="N28" s="31">
        <f t="shared" si="0"/>
        <v>0.37</v>
      </c>
      <c r="O28" s="31">
        <f t="shared" si="1"/>
        <v>0.51388888888888884</v>
      </c>
      <c r="P28" s="41" t="str">
        <f t="shared" si="2"/>
        <v>участник</v>
      </c>
      <c r="Q28" s="37" t="s">
        <v>115</v>
      </c>
      <c r="R28" s="43" t="s">
        <v>104</v>
      </c>
    </row>
    <row r="29" spans="1:18">
      <c r="A29" s="28">
        <v>3</v>
      </c>
      <c r="B29" s="51" t="s">
        <v>12</v>
      </c>
      <c r="C29" s="43" t="s">
        <v>202</v>
      </c>
      <c r="D29" s="34" t="s">
        <v>190</v>
      </c>
      <c r="E29" s="34" t="s">
        <v>195</v>
      </c>
      <c r="F29" s="44"/>
      <c r="G29" s="36"/>
      <c r="H29" s="36"/>
      <c r="I29" s="45"/>
      <c r="J29" s="45" t="s">
        <v>47</v>
      </c>
      <c r="K29" s="46">
        <v>8</v>
      </c>
      <c r="L29" s="39" t="s">
        <v>51</v>
      </c>
      <c r="M29" s="40">
        <v>17.5</v>
      </c>
      <c r="N29" s="31">
        <f t="shared" si="0"/>
        <v>0.35</v>
      </c>
      <c r="O29" s="31">
        <f t="shared" si="1"/>
        <v>0.4861111111111111</v>
      </c>
      <c r="P29" s="41" t="str">
        <f t="shared" si="2"/>
        <v>участник</v>
      </c>
      <c r="Q29" s="37" t="s">
        <v>48</v>
      </c>
      <c r="R29" s="43" t="s">
        <v>47</v>
      </c>
    </row>
    <row r="30" spans="1:18" ht="45">
      <c r="A30" s="28">
        <v>33</v>
      </c>
      <c r="B30" s="51" t="s">
        <v>12</v>
      </c>
      <c r="C30" s="34" t="s">
        <v>180</v>
      </c>
      <c r="D30" s="34" t="s">
        <v>199</v>
      </c>
      <c r="E30" s="34" t="s">
        <v>185</v>
      </c>
      <c r="F30" s="35"/>
      <c r="G30" s="36"/>
      <c r="H30" s="36"/>
      <c r="I30" s="37"/>
      <c r="J30" s="37" t="s">
        <v>47</v>
      </c>
      <c r="K30" s="38" t="s">
        <v>154</v>
      </c>
      <c r="L30" s="61" t="s">
        <v>156</v>
      </c>
      <c r="M30" s="40">
        <v>17</v>
      </c>
      <c r="N30" s="31">
        <f t="shared" si="0"/>
        <v>0.34</v>
      </c>
      <c r="O30" s="31">
        <f t="shared" si="1"/>
        <v>0.47222222222222221</v>
      </c>
      <c r="P30" s="41" t="str">
        <f t="shared" si="2"/>
        <v>участник</v>
      </c>
      <c r="Q30" s="37" t="s">
        <v>115</v>
      </c>
      <c r="R30" s="43" t="s">
        <v>104</v>
      </c>
    </row>
    <row r="31" spans="1:18" ht="45">
      <c r="A31" s="28">
        <v>36</v>
      </c>
      <c r="B31" s="51" t="s">
        <v>12</v>
      </c>
      <c r="C31" s="34" t="s">
        <v>183</v>
      </c>
      <c r="D31" s="34" t="s">
        <v>179</v>
      </c>
      <c r="E31" s="34" t="s">
        <v>203</v>
      </c>
      <c r="F31" s="35"/>
      <c r="G31" s="36"/>
      <c r="H31" s="36"/>
      <c r="I31" s="37"/>
      <c r="J31" s="37" t="s">
        <v>47</v>
      </c>
      <c r="K31" s="38" t="s">
        <v>154</v>
      </c>
      <c r="L31" s="61" t="s">
        <v>159</v>
      </c>
      <c r="M31" s="40">
        <v>14</v>
      </c>
      <c r="N31" s="31">
        <f t="shared" si="0"/>
        <v>0.28000000000000003</v>
      </c>
      <c r="O31" s="31">
        <f t="shared" si="1"/>
        <v>0.3888888888888889</v>
      </c>
      <c r="P31" s="41" t="str">
        <f t="shared" si="2"/>
        <v>участник</v>
      </c>
      <c r="Q31" s="37" t="s">
        <v>115</v>
      </c>
      <c r="R31" s="43" t="s">
        <v>104</v>
      </c>
    </row>
    <row r="32" spans="1:18" ht="45">
      <c r="A32" s="28">
        <v>27</v>
      </c>
      <c r="B32" s="51" t="s">
        <v>12</v>
      </c>
      <c r="C32" s="34" t="s">
        <v>184</v>
      </c>
      <c r="D32" s="34" t="s">
        <v>185</v>
      </c>
      <c r="E32" s="34" t="s">
        <v>197</v>
      </c>
      <c r="F32" s="35"/>
      <c r="G32" s="36"/>
      <c r="H32" s="36"/>
      <c r="I32" s="37"/>
      <c r="J32" s="37" t="s">
        <v>47</v>
      </c>
      <c r="K32" s="38" t="s">
        <v>145</v>
      </c>
      <c r="L32" s="61" t="s">
        <v>149</v>
      </c>
      <c r="M32" s="40">
        <v>13.5</v>
      </c>
      <c r="N32" s="31">
        <f t="shared" si="0"/>
        <v>0.27</v>
      </c>
      <c r="O32" s="31">
        <f t="shared" si="1"/>
        <v>0.375</v>
      </c>
      <c r="P32" s="41" t="str">
        <f t="shared" si="2"/>
        <v>участник</v>
      </c>
      <c r="Q32" s="37" t="s">
        <v>115</v>
      </c>
      <c r="R32" s="43" t="s">
        <v>104</v>
      </c>
    </row>
    <row r="33" spans="1:18">
      <c r="A33" s="28">
        <v>2</v>
      </c>
      <c r="B33" s="51" t="s">
        <v>12</v>
      </c>
      <c r="C33" s="43" t="s">
        <v>182</v>
      </c>
      <c r="D33" s="34" t="s">
        <v>191</v>
      </c>
      <c r="E33" s="34" t="s">
        <v>181</v>
      </c>
      <c r="F33" s="35"/>
      <c r="G33" s="36"/>
      <c r="H33" s="36"/>
      <c r="I33" s="37"/>
      <c r="J33" s="37" t="s">
        <v>47</v>
      </c>
      <c r="K33" s="38">
        <v>8</v>
      </c>
      <c r="L33" s="39" t="s">
        <v>50</v>
      </c>
      <c r="M33" s="40">
        <v>13</v>
      </c>
      <c r="N33" s="31">
        <f t="shared" si="0"/>
        <v>0.26</v>
      </c>
      <c r="O33" s="31">
        <f t="shared" si="1"/>
        <v>0.3611111111111111</v>
      </c>
      <c r="P33" s="41" t="str">
        <f t="shared" si="2"/>
        <v>участник</v>
      </c>
      <c r="Q33" s="37" t="s">
        <v>48</v>
      </c>
      <c r="R33" s="43" t="s">
        <v>47</v>
      </c>
    </row>
    <row r="34" spans="1:18" ht="45">
      <c r="A34" s="28">
        <v>35</v>
      </c>
      <c r="B34" s="51" t="s">
        <v>12</v>
      </c>
      <c r="C34" s="34" t="s">
        <v>180</v>
      </c>
      <c r="D34" s="34" t="s">
        <v>181</v>
      </c>
      <c r="E34" s="34" t="s">
        <v>185</v>
      </c>
      <c r="F34" s="35"/>
      <c r="G34" s="36"/>
      <c r="H34" s="36"/>
      <c r="I34" s="37"/>
      <c r="J34" s="37" t="s">
        <v>47</v>
      </c>
      <c r="K34" s="38" t="s">
        <v>154</v>
      </c>
      <c r="L34" s="61" t="s">
        <v>158</v>
      </c>
      <c r="M34" s="40">
        <v>13</v>
      </c>
      <c r="N34" s="31">
        <f t="shared" si="0"/>
        <v>0.26</v>
      </c>
      <c r="O34" s="31">
        <f t="shared" si="1"/>
        <v>0.3611111111111111</v>
      </c>
      <c r="P34" s="41" t="str">
        <f t="shared" si="2"/>
        <v>участник</v>
      </c>
      <c r="Q34" s="37" t="s">
        <v>115</v>
      </c>
      <c r="R34" s="43" t="s">
        <v>104</v>
      </c>
    </row>
    <row r="35" spans="1:18" ht="45">
      <c r="A35" s="28">
        <v>37</v>
      </c>
      <c r="B35" s="51" t="s">
        <v>12</v>
      </c>
      <c r="C35" s="34" t="s">
        <v>181</v>
      </c>
      <c r="D35" s="34" t="s">
        <v>186</v>
      </c>
      <c r="E35" s="34" t="s">
        <v>192</v>
      </c>
      <c r="F35" s="35"/>
      <c r="G35" s="36"/>
      <c r="H35" s="36"/>
      <c r="I35" s="37"/>
      <c r="J35" s="37" t="s">
        <v>47</v>
      </c>
      <c r="K35" s="38" t="s">
        <v>154</v>
      </c>
      <c r="L35" s="61" t="s">
        <v>160</v>
      </c>
      <c r="M35" s="40">
        <v>13</v>
      </c>
      <c r="N35" s="31">
        <f t="shared" si="0"/>
        <v>0.26</v>
      </c>
      <c r="O35" s="31">
        <f t="shared" si="1"/>
        <v>0.3611111111111111</v>
      </c>
      <c r="P35" s="41" t="str">
        <f t="shared" si="2"/>
        <v>участник</v>
      </c>
      <c r="Q35" s="37" t="s">
        <v>115</v>
      </c>
      <c r="R35" s="43" t="s">
        <v>104</v>
      </c>
    </row>
    <row r="36" spans="1:18" ht="45">
      <c r="A36" s="28">
        <v>34</v>
      </c>
      <c r="B36" s="51" t="s">
        <v>12</v>
      </c>
      <c r="C36" s="34" t="s">
        <v>180</v>
      </c>
      <c r="D36" s="34" t="s">
        <v>181</v>
      </c>
      <c r="E36" s="34" t="s">
        <v>182</v>
      </c>
      <c r="F36" s="35"/>
      <c r="G36" s="36"/>
      <c r="H36" s="36"/>
      <c r="I36" s="37"/>
      <c r="J36" s="37" t="s">
        <v>47</v>
      </c>
      <c r="K36" s="38" t="s">
        <v>154</v>
      </c>
      <c r="L36" s="61" t="s">
        <v>157</v>
      </c>
      <c r="M36" s="40">
        <v>11</v>
      </c>
      <c r="N36" s="31">
        <f t="shared" si="0"/>
        <v>0.22</v>
      </c>
      <c r="O36" s="31">
        <f t="shared" si="1"/>
        <v>0.30555555555555558</v>
      </c>
      <c r="P36" s="41" t="str">
        <f t="shared" si="2"/>
        <v>участник</v>
      </c>
      <c r="Q36" s="37" t="s">
        <v>115</v>
      </c>
      <c r="R36" s="43" t="s">
        <v>104</v>
      </c>
    </row>
    <row r="37" spans="1:18">
      <c r="A37" s="28">
        <v>4</v>
      </c>
      <c r="B37" s="51" t="s">
        <v>12</v>
      </c>
      <c r="C37" s="43" t="s">
        <v>188</v>
      </c>
      <c r="D37" s="34" t="s">
        <v>195</v>
      </c>
      <c r="E37" s="34" t="s">
        <v>185</v>
      </c>
      <c r="F37" s="35"/>
      <c r="G37" s="36"/>
      <c r="H37" s="36"/>
      <c r="I37" s="37"/>
      <c r="J37" s="37" t="s">
        <v>47</v>
      </c>
      <c r="K37" s="38">
        <v>8</v>
      </c>
      <c r="L37" s="39" t="s">
        <v>52</v>
      </c>
      <c r="M37" s="40">
        <v>10</v>
      </c>
      <c r="N37" s="31">
        <f t="shared" si="0"/>
        <v>0.2</v>
      </c>
      <c r="O37" s="31">
        <f t="shared" si="1"/>
        <v>0.27777777777777779</v>
      </c>
      <c r="P37" s="41" t="str">
        <f t="shared" si="2"/>
        <v>участник</v>
      </c>
      <c r="Q37" s="37" t="s">
        <v>48</v>
      </c>
      <c r="R37" s="43" t="s">
        <v>47</v>
      </c>
    </row>
    <row r="38" spans="1:18">
      <c r="A38" s="28">
        <v>5</v>
      </c>
      <c r="B38" s="51" t="s">
        <v>12</v>
      </c>
      <c r="C38" s="43" t="s">
        <v>198</v>
      </c>
      <c r="D38" s="34" t="s">
        <v>181</v>
      </c>
      <c r="E38" s="34" t="s">
        <v>182</v>
      </c>
      <c r="F38" s="35"/>
      <c r="G38" s="36"/>
      <c r="H38" s="36"/>
      <c r="I38" s="37"/>
      <c r="J38" s="37" t="s">
        <v>47</v>
      </c>
      <c r="K38" s="38">
        <v>8</v>
      </c>
      <c r="L38" s="39" t="s">
        <v>53</v>
      </c>
      <c r="M38" s="40">
        <v>9</v>
      </c>
      <c r="N38" s="31">
        <f t="shared" si="0"/>
        <v>0.18</v>
      </c>
      <c r="O38" s="31">
        <f t="shared" si="1"/>
        <v>0.25</v>
      </c>
      <c r="P38" s="41" t="str">
        <f t="shared" si="2"/>
        <v>участник</v>
      </c>
      <c r="Q38" s="37" t="s">
        <v>48</v>
      </c>
      <c r="R38" s="43" t="s">
        <v>47</v>
      </c>
    </row>
    <row r="39" spans="1:18">
      <c r="A39" s="28">
        <v>7</v>
      </c>
      <c r="B39" s="51" t="s">
        <v>12</v>
      </c>
      <c r="C39" s="43" t="s">
        <v>202</v>
      </c>
      <c r="D39" s="34" t="s">
        <v>192</v>
      </c>
      <c r="E39" s="34" t="s">
        <v>185</v>
      </c>
      <c r="F39" s="35"/>
      <c r="G39" s="36"/>
      <c r="H39" s="36"/>
      <c r="I39" s="37"/>
      <c r="J39" s="37" t="s">
        <v>47</v>
      </c>
      <c r="K39" s="38">
        <v>8</v>
      </c>
      <c r="L39" s="39" t="s">
        <v>55</v>
      </c>
      <c r="M39" s="40">
        <v>9</v>
      </c>
      <c r="N39" s="31">
        <f t="shared" si="0"/>
        <v>0.18</v>
      </c>
      <c r="O39" s="31">
        <f t="shared" si="1"/>
        <v>0.25</v>
      </c>
      <c r="P39" s="41" t="str">
        <f t="shared" si="2"/>
        <v>участник</v>
      </c>
      <c r="Q39" s="37" t="s">
        <v>48</v>
      </c>
      <c r="R39" s="43" t="s">
        <v>47</v>
      </c>
    </row>
    <row r="40" spans="1:18" ht="45">
      <c r="A40" s="28">
        <v>28</v>
      </c>
      <c r="B40" s="51" t="s">
        <v>12</v>
      </c>
      <c r="C40" s="34" t="s">
        <v>192</v>
      </c>
      <c r="D40" s="34" t="s">
        <v>190</v>
      </c>
      <c r="E40" s="34" t="s">
        <v>182</v>
      </c>
      <c r="F40" s="35"/>
      <c r="G40" s="36"/>
      <c r="H40" s="36"/>
      <c r="I40" s="37"/>
      <c r="J40" s="37" t="s">
        <v>47</v>
      </c>
      <c r="K40" s="38" t="s">
        <v>145</v>
      </c>
      <c r="L40" s="61" t="s">
        <v>150</v>
      </c>
      <c r="M40" s="40">
        <v>9</v>
      </c>
      <c r="N40" s="31">
        <f t="shared" si="0"/>
        <v>0.18</v>
      </c>
      <c r="O40" s="31">
        <f t="shared" si="1"/>
        <v>0.25</v>
      </c>
      <c r="P40" s="41" t="str">
        <f t="shared" si="2"/>
        <v>участник</v>
      </c>
      <c r="Q40" s="37" t="s">
        <v>115</v>
      </c>
      <c r="R40" s="43" t="s">
        <v>104</v>
      </c>
    </row>
    <row r="41" spans="1:18" ht="45">
      <c r="A41" s="28">
        <v>30</v>
      </c>
      <c r="B41" s="51" t="s">
        <v>12</v>
      </c>
      <c r="C41" s="34" t="s">
        <v>196</v>
      </c>
      <c r="D41" s="34" t="s">
        <v>201</v>
      </c>
      <c r="E41" s="34" t="s">
        <v>191</v>
      </c>
      <c r="F41" s="35"/>
      <c r="G41" s="36"/>
      <c r="H41" s="36"/>
      <c r="I41" s="37"/>
      <c r="J41" s="37" t="s">
        <v>47</v>
      </c>
      <c r="K41" s="38" t="s">
        <v>145</v>
      </c>
      <c r="L41" s="61" t="s">
        <v>152</v>
      </c>
      <c r="M41" s="40">
        <v>8</v>
      </c>
      <c r="N41" s="31">
        <f t="shared" si="0"/>
        <v>0.16</v>
      </c>
      <c r="O41" s="31">
        <f t="shared" si="1"/>
        <v>0.22222222222222221</v>
      </c>
      <c r="P41" s="41" t="str">
        <f t="shared" si="2"/>
        <v>участник</v>
      </c>
      <c r="Q41" s="37" t="s">
        <v>115</v>
      </c>
      <c r="R41" s="43" t="s">
        <v>104</v>
      </c>
    </row>
    <row r="42" spans="1:18" ht="45">
      <c r="A42" s="28">
        <v>31</v>
      </c>
      <c r="B42" s="51" t="s">
        <v>12</v>
      </c>
      <c r="C42" s="34" t="s">
        <v>185</v>
      </c>
      <c r="D42" s="34" t="s">
        <v>183</v>
      </c>
      <c r="E42" s="34" t="s">
        <v>190</v>
      </c>
      <c r="F42" s="35"/>
      <c r="G42" s="36"/>
      <c r="H42" s="36"/>
      <c r="I42" s="37"/>
      <c r="J42" s="37" t="s">
        <v>47</v>
      </c>
      <c r="K42" s="38" t="s">
        <v>145</v>
      </c>
      <c r="L42" s="61" t="s">
        <v>153</v>
      </c>
      <c r="M42" s="40">
        <v>8</v>
      </c>
      <c r="N42" s="31">
        <f t="shared" si="0"/>
        <v>0.16</v>
      </c>
      <c r="O42" s="31">
        <f t="shared" si="1"/>
        <v>0.22222222222222221</v>
      </c>
      <c r="P42" s="41" t="str">
        <f t="shared" si="2"/>
        <v>участник</v>
      </c>
      <c r="Q42" s="37" t="s">
        <v>115</v>
      </c>
      <c r="R42" s="43" t="s">
        <v>104</v>
      </c>
    </row>
    <row r="43" spans="1:18">
      <c r="A43" s="28">
        <v>10</v>
      </c>
      <c r="B43" s="51" t="s">
        <v>12</v>
      </c>
      <c r="C43" s="59" t="s">
        <v>204</v>
      </c>
      <c r="D43" s="34" t="s">
        <v>181</v>
      </c>
      <c r="E43" s="34" t="s">
        <v>185</v>
      </c>
      <c r="F43" s="35"/>
      <c r="G43" s="36"/>
      <c r="H43" s="36"/>
      <c r="I43" s="37"/>
      <c r="J43" s="37" t="s">
        <v>47</v>
      </c>
      <c r="K43" s="38">
        <v>8</v>
      </c>
      <c r="L43" s="39" t="s">
        <v>57</v>
      </c>
      <c r="M43" s="40">
        <v>6.5</v>
      </c>
      <c r="N43" s="31">
        <f t="shared" si="0"/>
        <v>0.13</v>
      </c>
      <c r="O43" s="31">
        <f t="shared" si="1"/>
        <v>0.18055555555555555</v>
      </c>
      <c r="P43" s="41" t="str">
        <f t="shared" si="2"/>
        <v>участник</v>
      </c>
      <c r="Q43" s="37" t="s">
        <v>48</v>
      </c>
      <c r="R43" s="43" t="s">
        <v>47</v>
      </c>
    </row>
    <row r="44" spans="1:18" ht="45">
      <c r="A44" s="28">
        <v>25</v>
      </c>
      <c r="B44" s="51" t="s">
        <v>12</v>
      </c>
      <c r="C44" s="34" t="s">
        <v>190</v>
      </c>
      <c r="D44" s="34" t="s">
        <v>185</v>
      </c>
      <c r="E44" s="34" t="s">
        <v>185</v>
      </c>
      <c r="F44" s="44"/>
      <c r="G44" s="36"/>
      <c r="H44" s="36"/>
      <c r="I44" s="45"/>
      <c r="J44" s="45" t="s">
        <v>47</v>
      </c>
      <c r="K44" s="46" t="s">
        <v>145</v>
      </c>
      <c r="L44" s="61" t="s">
        <v>147</v>
      </c>
      <c r="M44" s="40">
        <v>6</v>
      </c>
      <c r="N44" s="31">
        <f t="shared" si="0"/>
        <v>0.12</v>
      </c>
      <c r="O44" s="31">
        <f t="shared" si="1"/>
        <v>0.16666666666666666</v>
      </c>
      <c r="P44" s="41" t="str">
        <f t="shared" si="2"/>
        <v>участник</v>
      </c>
      <c r="Q44" s="37" t="s">
        <v>115</v>
      </c>
      <c r="R44" s="43" t="s">
        <v>104</v>
      </c>
    </row>
    <row r="45" spans="1:18" ht="45">
      <c r="A45" s="28">
        <v>29</v>
      </c>
      <c r="B45" s="51" t="s">
        <v>12</v>
      </c>
      <c r="C45" s="34" t="s">
        <v>196</v>
      </c>
      <c r="D45" s="34" t="s">
        <v>185</v>
      </c>
      <c r="E45" s="34" t="s">
        <v>185</v>
      </c>
      <c r="F45" s="35"/>
      <c r="G45" s="36"/>
      <c r="H45" s="36"/>
      <c r="I45" s="37"/>
      <c r="J45" s="37" t="s">
        <v>47</v>
      </c>
      <c r="K45" s="38" t="s">
        <v>145</v>
      </c>
      <c r="L45" s="61" t="s">
        <v>151</v>
      </c>
      <c r="M45" s="40">
        <v>6</v>
      </c>
      <c r="N45" s="31">
        <f t="shared" si="0"/>
        <v>0.12</v>
      </c>
      <c r="O45" s="31">
        <f t="shared" si="1"/>
        <v>0.16666666666666666</v>
      </c>
      <c r="P45" s="41" t="str">
        <f t="shared" si="2"/>
        <v>участник</v>
      </c>
      <c r="Q45" s="37" t="s">
        <v>115</v>
      </c>
      <c r="R45" s="43" t="s">
        <v>104</v>
      </c>
    </row>
    <row r="46" spans="1:18" ht="45">
      <c r="A46" s="28">
        <v>26</v>
      </c>
      <c r="B46" s="51" t="s">
        <v>12</v>
      </c>
      <c r="C46" s="34" t="s">
        <v>184</v>
      </c>
      <c r="D46" s="34" t="s">
        <v>184</v>
      </c>
      <c r="E46" s="34" t="s">
        <v>182</v>
      </c>
      <c r="F46" s="35"/>
      <c r="G46" s="36"/>
      <c r="H46" s="36"/>
      <c r="I46" s="37"/>
      <c r="J46" s="37" t="s">
        <v>47</v>
      </c>
      <c r="K46" s="38" t="s">
        <v>145</v>
      </c>
      <c r="L46" s="61" t="s">
        <v>148</v>
      </c>
      <c r="M46" s="40">
        <v>3.5</v>
      </c>
      <c r="N46" s="31">
        <f t="shared" si="0"/>
        <v>7.0000000000000007E-2</v>
      </c>
      <c r="O46" s="31">
        <f t="shared" si="1"/>
        <v>9.7222222222222224E-2</v>
      </c>
      <c r="P46" s="41" t="str">
        <f t="shared" si="2"/>
        <v>участник</v>
      </c>
      <c r="Q46" s="37" t="s">
        <v>115</v>
      </c>
      <c r="R46" s="43" t="s">
        <v>104</v>
      </c>
    </row>
    <row r="47" spans="1:18">
      <c r="A47" s="28">
        <v>40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>
      <c r="A48" s="28">
        <v>41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>
      <c r="A49" s="28">
        <v>42</v>
      </c>
      <c r="B49" s="51" t="s">
        <v>12</v>
      </c>
      <c r="C49" s="34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>
      <c r="A50" s="28">
        <v>43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>
      <c r="A51" s="28">
        <v>44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>
      <c r="A52" s="28">
        <v>45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>
      <c r="A53" s="28">
        <v>46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>
      <c r="A54" s="28">
        <v>47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>
      <c r="A55" s="28">
        <v>48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>
      <c r="A56" s="28">
        <v>49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>
      <c r="A57" s="28">
        <v>50</v>
      </c>
      <c r="B57" s="51" t="s">
        <v>12</v>
      </c>
      <c r="C57" s="47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>
      <c r="C58" s="34"/>
    </row>
    <row r="59" spans="1:18">
      <c r="B59" s="33" t="s">
        <v>23</v>
      </c>
      <c r="C59" s="34"/>
    </row>
    <row r="60" spans="1:18">
      <c r="C60" s="34"/>
    </row>
    <row r="61" spans="1:18">
      <c r="C61" s="34"/>
    </row>
    <row r="62" spans="1:18">
      <c r="C62" s="34"/>
    </row>
    <row r="63" spans="1:18">
      <c r="C63" s="34"/>
    </row>
    <row r="64" spans="1:18">
      <c r="C64" s="34"/>
    </row>
    <row r="65" spans="3:3">
      <c r="C65" s="34"/>
    </row>
    <row r="66" spans="3:3">
      <c r="C66" s="34"/>
    </row>
    <row r="67" spans="3:3">
      <c r="C67" s="34"/>
    </row>
    <row r="68" spans="3:3">
      <c r="C68" s="34"/>
    </row>
    <row r="69" spans="3:3">
      <c r="C69" s="34"/>
    </row>
    <row r="70" spans="3:3">
      <c r="C70" s="34"/>
    </row>
    <row r="71" spans="3:3">
      <c r="C71" s="34"/>
    </row>
    <row r="72" spans="3:3">
      <c r="C72" s="34"/>
    </row>
    <row r="73" spans="3:3">
      <c r="C73" s="34"/>
    </row>
    <row r="74" spans="3:3">
      <c r="C74" s="34"/>
    </row>
    <row r="75" spans="3:3">
      <c r="C75" s="34"/>
    </row>
    <row r="76" spans="3:3">
      <c r="C76" s="34"/>
    </row>
    <row r="77" spans="3:3">
      <c r="C77" s="34"/>
    </row>
    <row r="78" spans="3:3">
      <c r="C78" s="34"/>
    </row>
    <row r="79" spans="3:3">
      <c r="C79" s="34"/>
    </row>
    <row r="80" spans="3:3">
      <c r="C80" s="34"/>
    </row>
  </sheetData>
  <protectedRanges>
    <protectedRange sqref="N11:N57" name="Диапазон1_3_1"/>
    <protectedRange sqref="O11:O57" name="Диапазон1_1_1_1"/>
    <protectedRange sqref="P11:P57" name="Диапазон1_2_1_1_1"/>
  </protectedRanges>
  <autoFilter ref="A10:R10">
    <sortState ref="A11:R57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3" priority="4" stopIfTrue="1">
      <formula>ISBLANK(C4)</formula>
    </cfRule>
  </conditionalFormatting>
  <dataValidations count="1">
    <dataValidation allowBlank="1" showInputMessage="1" showErrorMessage="1" sqref="C4:C8 A4:A8 D11:F11 B10:F10 E6:E7 F4:F8 E9 C11:C3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"/>
  <sheetViews>
    <sheetView topLeftCell="A35" zoomScaleNormal="100" workbookViewId="0">
      <selection activeCell="E43" sqref="E43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21.14062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69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COUNTA(M11:M57)</f>
        <v>33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COUNTIF(P11:P57,"победитель")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COUNTIF(P11:P57,"призер")</f>
        <v>9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COUNTIF(P11:P57,"участник")</f>
        <v>23</v>
      </c>
    </row>
    <row r="7" spans="1:21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Q8" s="22" t="s">
        <v>31</v>
      </c>
      <c r="R8" s="21">
        <f>(R4+R5)/R2</f>
        <v>0.30303030303030304</v>
      </c>
    </row>
    <row r="9" spans="1:21">
      <c r="C9" s="66" t="s">
        <v>24</v>
      </c>
      <c r="D9" s="66"/>
      <c r="E9" s="14">
        <v>50</v>
      </c>
      <c r="G9" s="18" t="s">
        <v>44</v>
      </c>
      <c r="H9" s="56">
        <f>E9/2</f>
        <v>25</v>
      </c>
      <c r="J9" s="23" t="s">
        <v>13</v>
      </c>
      <c r="K9" s="24">
        <f>MAX(M11:M57)</f>
        <v>37.5</v>
      </c>
      <c r="L9" s="25" t="str">
        <f>IF(K9*100/E9&gt;=50,"победитель","участник")</f>
        <v>победитель</v>
      </c>
      <c r="P9" s="26">
        <f>R8-45%</f>
        <v>-0.14696969696969697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19</v>
      </c>
      <c r="B11" s="51" t="s">
        <v>12</v>
      </c>
      <c r="C11" s="43" t="s">
        <v>191</v>
      </c>
      <c r="D11" s="34" t="s">
        <v>180</v>
      </c>
      <c r="E11" s="34" t="s">
        <v>182</v>
      </c>
      <c r="F11" s="35"/>
      <c r="G11" s="36"/>
      <c r="H11" s="36"/>
      <c r="I11" s="38"/>
      <c r="J11" s="37" t="s">
        <v>47</v>
      </c>
      <c r="K11" s="38">
        <v>9</v>
      </c>
      <c r="L11" s="60" t="s">
        <v>85</v>
      </c>
      <c r="M11" s="40">
        <v>37.5</v>
      </c>
      <c r="N11" s="31">
        <f t="shared" ref="N11:N57" si="0">IF(M11="","",M11/$E$9)</f>
        <v>0.75</v>
      </c>
      <c r="O11" s="31">
        <f t="shared" ref="O11:O57" si="1">IF(M11="","",M11/$K$9)</f>
        <v>1</v>
      </c>
      <c r="P11" s="41" t="str">
        <f t="shared" ref="P11:P57" si="2">IF(M11="","",IF($K$9=M11,$L$9,IF(M11&gt;=$H$9,"призер","участник")))</f>
        <v>победитель</v>
      </c>
      <c r="Q11" s="37" t="s">
        <v>48</v>
      </c>
      <c r="R11" s="43" t="s">
        <v>47</v>
      </c>
    </row>
    <row r="12" spans="1:21" s="32" customFormat="1" ht="12.95" customHeight="1">
      <c r="A12" s="28">
        <v>15</v>
      </c>
      <c r="B12" s="51" t="s">
        <v>12</v>
      </c>
      <c r="C12" s="43" t="s">
        <v>198</v>
      </c>
      <c r="D12" s="34" t="s">
        <v>190</v>
      </c>
      <c r="E12" s="34" t="s">
        <v>182</v>
      </c>
      <c r="F12" s="35"/>
      <c r="G12" s="36"/>
      <c r="H12" s="36"/>
      <c r="I12" s="38"/>
      <c r="J12" s="37" t="s">
        <v>47</v>
      </c>
      <c r="K12" s="38">
        <v>9</v>
      </c>
      <c r="L12" s="60" t="s">
        <v>82</v>
      </c>
      <c r="M12" s="40">
        <v>36</v>
      </c>
      <c r="N12" s="31">
        <f t="shared" si="0"/>
        <v>0.72</v>
      </c>
      <c r="O12" s="31">
        <f t="shared" si="1"/>
        <v>0.96</v>
      </c>
      <c r="P12" s="41" t="str">
        <f t="shared" si="2"/>
        <v>призер</v>
      </c>
      <c r="Q12" s="37" t="s">
        <v>48</v>
      </c>
      <c r="R12" s="43" t="s">
        <v>47</v>
      </c>
    </row>
    <row r="13" spans="1:21" ht="42.75">
      <c r="A13" s="28">
        <v>17</v>
      </c>
      <c r="B13" s="51" t="s">
        <v>12</v>
      </c>
      <c r="C13" s="43" t="s">
        <v>183</v>
      </c>
      <c r="D13" s="34" t="s">
        <v>181</v>
      </c>
      <c r="E13" s="34" t="s">
        <v>182</v>
      </c>
      <c r="F13" s="35"/>
      <c r="G13" s="36"/>
      <c r="H13" s="36"/>
      <c r="I13" s="38"/>
      <c r="J13" s="37" t="s">
        <v>47</v>
      </c>
      <c r="K13" s="38">
        <v>9</v>
      </c>
      <c r="L13" s="60" t="s">
        <v>84</v>
      </c>
      <c r="M13" s="40">
        <v>32</v>
      </c>
      <c r="N13" s="31">
        <f t="shared" si="0"/>
        <v>0.64</v>
      </c>
      <c r="O13" s="31">
        <f t="shared" si="1"/>
        <v>0.85333333333333339</v>
      </c>
      <c r="P13" s="41" t="str">
        <f t="shared" si="2"/>
        <v>призер</v>
      </c>
      <c r="Q13" s="37" t="s">
        <v>48</v>
      </c>
      <c r="R13" s="43" t="s">
        <v>47</v>
      </c>
    </row>
    <row r="14" spans="1:21" ht="42.75">
      <c r="A14" s="28">
        <v>9</v>
      </c>
      <c r="B14" s="51" t="s">
        <v>12</v>
      </c>
      <c r="C14" s="43" t="s">
        <v>203</v>
      </c>
      <c r="D14" s="34" t="s">
        <v>202</v>
      </c>
      <c r="E14" s="34" t="s">
        <v>185</v>
      </c>
      <c r="F14" s="35"/>
      <c r="G14" s="36"/>
      <c r="H14" s="36"/>
      <c r="I14" s="38"/>
      <c r="J14" s="37" t="s">
        <v>47</v>
      </c>
      <c r="K14" s="38">
        <v>9</v>
      </c>
      <c r="L14" s="60" t="s">
        <v>78</v>
      </c>
      <c r="M14" s="40">
        <v>31.5</v>
      </c>
      <c r="N14" s="31">
        <f t="shared" si="0"/>
        <v>0.63</v>
      </c>
      <c r="O14" s="31">
        <f t="shared" si="1"/>
        <v>0.84</v>
      </c>
      <c r="P14" s="41" t="str">
        <f t="shared" si="2"/>
        <v>призер</v>
      </c>
      <c r="Q14" s="37" t="s">
        <v>48</v>
      </c>
      <c r="R14" s="43" t="s">
        <v>47</v>
      </c>
    </row>
    <row r="15" spans="1:21" ht="42.75">
      <c r="A15" s="28">
        <v>14</v>
      </c>
      <c r="B15" s="51" t="s">
        <v>12</v>
      </c>
      <c r="C15" s="43" t="s">
        <v>183</v>
      </c>
      <c r="D15" s="34" t="s">
        <v>192</v>
      </c>
      <c r="E15" s="34" t="s">
        <v>191</v>
      </c>
      <c r="F15" s="35"/>
      <c r="G15" s="36"/>
      <c r="H15" s="36"/>
      <c r="I15" s="38"/>
      <c r="J15" s="37" t="s">
        <v>47</v>
      </c>
      <c r="K15" s="38">
        <v>9</v>
      </c>
      <c r="L15" s="60" t="s">
        <v>81</v>
      </c>
      <c r="M15" s="40">
        <v>31.25</v>
      </c>
      <c r="N15" s="31">
        <f t="shared" si="0"/>
        <v>0.625</v>
      </c>
      <c r="O15" s="31">
        <f t="shared" si="1"/>
        <v>0.83333333333333337</v>
      </c>
      <c r="P15" s="41" t="str">
        <f t="shared" si="2"/>
        <v>призер</v>
      </c>
      <c r="Q15" s="37" t="s">
        <v>48</v>
      </c>
      <c r="R15" s="43" t="s">
        <v>47</v>
      </c>
    </row>
    <row r="16" spans="1:21" ht="42.75">
      <c r="A16" s="28">
        <v>1</v>
      </c>
      <c r="B16" s="51" t="s">
        <v>12</v>
      </c>
      <c r="C16" s="43" t="s">
        <v>202</v>
      </c>
      <c r="D16" s="34" t="s">
        <v>187</v>
      </c>
      <c r="E16" s="34" t="s">
        <v>182</v>
      </c>
      <c r="F16" s="35"/>
      <c r="G16" s="36"/>
      <c r="H16" s="36"/>
      <c r="I16" s="38"/>
      <c r="J16" s="37" t="s">
        <v>47</v>
      </c>
      <c r="K16" s="38">
        <v>9</v>
      </c>
      <c r="L16" s="60" t="s">
        <v>70</v>
      </c>
      <c r="M16" s="40">
        <v>30</v>
      </c>
      <c r="N16" s="31">
        <f t="shared" si="0"/>
        <v>0.6</v>
      </c>
      <c r="O16" s="31">
        <f t="shared" si="1"/>
        <v>0.8</v>
      </c>
      <c r="P16" s="41" t="str">
        <f t="shared" si="2"/>
        <v>призер</v>
      </c>
      <c r="Q16" s="37" t="s">
        <v>48</v>
      </c>
      <c r="R16" s="43" t="s">
        <v>47</v>
      </c>
    </row>
    <row r="17" spans="1:18" ht="42.75">
      <c r="A17" s="28">
        <v>2</v>
      </c>
      <c r="B17" s="51" t="s">
        <v>12</v>
      </c>
      <c r="C17" s="43" t="s">
        <v>196</v>
      </c>
      <c r="D17" s="34" t="s">
        <v>187</v>
      </c>
      <c r="E17" s="34" t="s">
        <v>89</v>
      </c>
      <c r="F17" s="35"/>
      <c r="G17" s="36"/>
      <c r="H17" s="36"/>
      <c r="I17" s="38"/>
      <c r="J17" s="37" t="s">
        <v>47</v>
      </c>
      <c r="K17" s="38">
        <v>9</v>
      </c>
      <c r="L17" s="60" t="s">
        <v>71</v>
      </c>
      <c r="M17" s="40">
        <v>30</v>
      </c>
      <c r="N17" s="31">
        <f t="shared" si="0"/>
        <v>0.6</v>
      </c>
      <c r="O17" s="31">
        <f t="shared" si="1"/>
        <v>0.8</v>
      </c>
      <c r="P17" s="41" t="str">
        <f t="shared" si="2"/>
        <v>призер</v>
      </c>
      <c r="Q17" s="37" t="s">
        <v>48</v>
      </c>
      <c r="R17" s="43" t="s">
        <v>47</v>
      </c>
    </row>
    <row r="18" spans="1:18" ht="42.75">
      <c r="A18" s="28">
        <v>20</v>
      </c>
      <c r="B18" s="51" t="s">
        <v>12</v>
      </c>
      <c r="C18" s="43" t="s">
        <v>191</v>
      </c>
      <c r="D18" s="34" t="s">
        <v>185</v>
      </c>
      <c r="E18" s="34" t="s">
        <v>185</v>
      </c>
      <c r="F18" s="35"/>
      <c r="G18" s="36"/>
      <c r="H18" s="36"/>
      <c r="I18" s="38"/>
      <c r="J18" s="37" t="s">
        <v>47</v>
      </c>
      <c r="K18" s="38">
        <v>9</v>
      </c>
      <c r="L18" s="60" t="s">
        <v>86</v>
      </c>
      <c r="M18" s="40">
        <v>29</v>
      </c>
      <c r="N18" s="31">
        <f t="shared" si="0"/>
        <v>0.57999999999999996</v>
      </c>
      <c r="O18" s="31">
        <f t="shared" si="1"/>
        <v>0.77333333333333332</v>
      </c>
      <c r="P18" s="41" t="str">
        <f t="shared" si="2"/>
        <v>призер</v>
      </c>
      <c r="Q18" s="37" t="s">
        <v>48</v>
      </c>
      <c r="R18" s="43" t="s">
        <v>47</v>
      </c>
    </row>
    <row r="19" spans="1:18" ht="42.75">
      <c r="A19" s="28">
        <v>21</v>
      </c>
      <c r="B19" s="51" t="s">
        <v>12</v>
      </c>
      <c r="C19" s="43" t="s">
        <v>184</v>
      </c>
      <c r="D19" s="34" t="s">
        <v>185</v>
      </c>
      <c r="E19" s="34" t="s">
        <v>185</v>
      </c>
      <c r="F19" s="35"/>
      <c r="G19" s="36"/>
      <c r="H19" s="36"/>
      <c r="I19" s="38"/>
      <c r="J19" s="37" t="s">
        <v>47</v>
      </c>
      <c r="K19" s="38">
        <v>9</v>
      </c>
      <c r="L19" s="60" t="s">
        <v>87</v>
      </c>
      <c r="M19" s="40">
        <v>29</v>
      </c>
      <c r="N19" s="31">
        <f t="shared" si="0"/>
        <v>0.57999999999999996</v>
      </c>
      <c r="O19" s="31">
        <f t="shared" si="1"/>
        <v>0.77333333333333332</v>
      </c>
      <c r="P19" s="41" t="str">
        <f t="shared" si="2"/>
        <v>призер</v>
      </c>
      <c r="Q19" s="37" t="s">
        <v>48</v>
      </c>
      <c r="R19" s="43" t="s">
        <v>47</v>
      </c>
    </row>
    <row r="20" spans="1:18" ht="45">
      <c r="A20" s="28">
        <v>30</v>
      </c>
      <c r="B20" s="51" t="s">
        <v>12</v>
      </c>
      <c r="C20" s="34" t="s">
        <v>184</v>
      </c>
      <c r="D20" s="34" t="s">
        <v>193</v>
      </c>
      <c r="E20" s="34" t="s">
        <v>184</v>
      </c>
      <c r="F20" s="35"/>
      <c r="G20" s="36"/>
      <c r="H20" s="36"/>
      <c r="I20" s="36"/>
      <c r="J20" s="37" t="s">
        <v>47</v>
      </c>
      <c r="K20" s="38" t="s">
        <v>168</v>
      </c>
      <c r="L20" s="61" t="s">
        <v>172</v>
      </c>
      <c r="M20" s="40">
        <v>28</v>
      </c>
      <c r="N20" s="31">
        <f t="shared" si="0"/>
        <v>0.56000000000000005</v>
      </c>
      <c r="O20" s="31">
        <f t="shared" si="1"/>
        <v>0.7466666666666667</v>
      </c>
      <c r="P20" s="41" t="str">
        <f t="shared" si="2"/>
        <v>призер</v>
      </c>
      <c r="Q20" s="37" t="s">
        <v>115</v>
      </c>
      <c r="R20" s="43" t="s">
        <v>104</v>
      </c>
    </row>
    <row r="21" spans="1:18" ht="42.75">
      <c r="A21" s="28">
        <v>7</v>
      </c>
      <c r="B21" s="51" t="s">
        <v>12</v>
      </c>
      <c r="C21" s="43" t="s">
        <v>183</v>
      </c>
      <c r="D21" s="34" t="s">
        <v>181</v>
      </c>
      <c r="E21" s="34" t="s">
        <v>186</v>
      </c>
      <c r="F21" s="35"/>
      <c r="G21" s="36"/>
      <c r="H21" s="36"/>
      <c r="I21" s="38"/>
      <c r="J21" s="37" t="s">
        <v>47</v>
      </c>
      <c r="K21" s="38">
        <v>9</v>
      </c>
      <c r="L21" s="60" t="s">
        <v>76</v>
      </c>
      <c r="M21" s="40">
        <v>23.75</v>
      </c>
      <c r="N21" s="31">
        <f t="shared" si="0"/>
        <v>0.47499999999999998</v>
      </c>
      <c r="O21" s="31">
        <f t="shared" si="1"/>
        <v>0.6333333333333333</v>
      </c>
      <c r="P21" s="41" t="str">
        <f t="shared" si="2"/>
        <v>участник</v>
      </c>
      <c r="Q21" s="37" t="s">
        <v>48</v>
      </c>
      <c r="R21" s="43" t="s">
        <v>47</v>
      </c>
    </row>
    <row r="22" spans="1:18" ht="42.75">
      <c r="A22" s="28">
        <v>6</v>
      </c>
      <c r="B22" s="51" t="s">
        <v>12</v>
      </c>
      <c r="C22" s="43" t="s">
        <v>183</v>
      </c>
      <c r="D22" s="34" t="s">
        <v>185</v>
      </c>
      <c r="E22" s="34" t="s">
        <v>186</v>
      </c>
      <c r="F22" s="35"/>
      <c r="G22" s="36"/>
      <c r="H22" s="36"/>
      <c r="I22" s="38"/>
      <c r="J22" s="37" t="s">
        <v>47</v>
      </c>
      <c r="K22" s="38">
        <v>9</v>
      </c>
      <c r="L22" s="60" t="s">
        <v>75</v>
      </c>
      <c r="M22" s="40">
        <v>22.5</v>
      </c>
      <c r="N22" s="31">
        <f t="shared" si="0"/>
        <v>0.45</v>
      </c>
      <c r="O22" s="31">
        <f t="shared" si="1"/>
        <v>0.6</v>
      </c>
      <c r="P22" s="41" t="str">
        <f t="shared" si="2"/>
        <v>участник</v>
      </c>
      <c r="Q22" s="37" t="s">
        <v>48</v>
      </c>
      <c r="R22" s="43" t="s">
        <v>47</v>
      </c>
    </row>
    <row r="23" spans="1:18" ht="42.75">
      <c r="A23" s="28">
        <v>22</v>
      </c>
      <c r="B23" s="51" t="s">
        <v>12</v>
      </c>
      <c r="C23" s="59" t="s">
        <v>189</v>
      </c>
      <c r="D23" s="34" t="s">
        <v>190</v>
      </c>
      <c r="E23" s="34" t="s">
        <v>186</v>
      </c>
      <c r="F23" s="35"/>
      <c r="G23" s="36"/>
      <c r="H23" s="36"/>
      <c r="I23" s="38"/>
      <c r="J23" s="37" t="s">
        <v>47</v>
      </c>
      <c r="K23" s="38">
        <v>9</v>
      </c>
      <c r="L23" s="60" t="s">
        <v>88</v>
      </c>
      <c r="M23" s="40">
        <v>22</v>
      </c>
      <c r="N23" s="31">
        <f t="shared" si="0"/>
        <v>0.44</v>
      </c>
      <c r="O23" s="31">
        <f t="shared" si="1"/>
        <v>0.58666666666666667</v>
      </c>
      <c r="P23" s="41" t="str">
        <f t="shared" si="2"/>
        <v>участник</v>
      </c>
      <c r="Q23" s="37" t="s">
        <v>48</v>
      </c>
      <c r="R23" s="43" t="s">
        <v>47</v>
      </c>
    </row>
    <row r="24" spans="1:18" ht="45">
      <c r="A24" s="28">
        <v>36</v>
      </c>
      <c r="B24" s="51" t="s">
        <v>12</v>
      </c>
      <c r="C24" s="34" t="s">
        <v>185</v>
      </c>
      <c r="D24" s="34" t="s">
        <v>182</v>
      </c>
      <c r="E24" s="34" t="s">
        <v>182</v>
      </c>
      <c r="F24" s="35"/>
      <c r="G24" s="36"/>
      <c r="H24" s="36"/>
      <c r="I24" s="36"/>
      <c r="J24" s="37" t="s">
        <v>47</v>
      </c>
      <c r="K24" s="38" t="s">
        <v>163</v>
      </c>
      <c r="L24" s="61" t="s">
        <v>178</v>
      </c>
      <c r="M24" s="40">
        <v>21.75</v>
      </c>
      <c r="N24" s="31">
        <f t="shared" si="0"/>
        <v>0.435</v>
      </c>
      <c r="O24" s="31">
        <f t="shared" si="1"/>
        <v>0.57999999999999996</v>
      </c>
      <c r="P24" s="41" t="str">
        <f t="shared" si="2"/>
        <v>участник</v>
      </c>
      <c r="Q24" s="37" t="s">
        <v>115</v>
      </c>
      <c r="R24" s="43" t="s">
        <v>104</v>
      </c>
    </row>
    <row r="25" spans="1:18" ht="45">
      <c r="A25" s="28">
        <v>32</v>
      </c>
      <c r="B25" s="51" t="s">
        <v>12</v>
      </c>
      <c r="C25" s="34" t="s">
        <v>181</v>
      </c>
      <c r="D25" s="34" t="s">
        <v>201</v>
      </c>
      <c r="E25" s="34" t="s">
        <v>191</v>
      </c>
      <c r="F25" s="35"/>
      <c r="G25" s="36"/>
      <c r="H25" s="36"/>
      <c r="I25" s="36"/>
      <c r="J25" s="37" t="s">
        <v>47</v>
      </c>
      <c r="K25" s="38" t="s">
        <v>163</v>
      </c>
      <c r="L25" s="61" t="s">
        <v>174</v>
      </c>
      <c r="M25" s="40">
        <v>18.75</v>
      </c>
      <c r="N25" s="31">
        <f t="shared" si="0"/>
        <v>0.375</v>
      </c>
      <c r="O25" s="31">
        <f t="shared" si="1"/>
        <v>0.5</v>
      </c>
      <c r="P25" s="41" t="str">
        <f t="shared" si="2"/>
        <v>участник</v>
      </c>
      <c r="Q25" s="37" t="s">
        <v>115</v>
      </c>
      <c r="R25" s="43" t="s">
        <v>104</v>
      </c>
    </row>
    <row r="26" spans="1:18" ht="45">
      <c r="A26" s="28">
        <v>31</v>
      </c>
      <c r="B26" s="51" t="s">
        <v>12</v>
      </c>
      <c r="C26" s="34" t="s">
        <v>190</v>
      </c>
      <c r="D26" s="34" t="s">
        <v>195</v>
      </c>
      <c r="E26" s="34" t="s">
        <v>188</v>
      </c>
      <c r="F26" s="35"/>
      <c r="G26" s="36"/>
      <c r="H26" s="36"/>
      <c r="I26" s="36"/>
      <c r="J26" s="37" t="s">
        <v>47</v>
      </c>
      <c r="K26" s="38" t="s">
        <v>163</v>
      </c>
      <c r="L26" s="61" t="s">
        <v>173</v>
      </c>
      <c r="M26" s="40">
        <v>17.25</v>
      </c>
      <c r="N26" s="31">
        <f t="shared" si="0"/>
        <v>0.34499999999999997</v>
      </c>
      <c r="O26" s="31">
        <f t="shared" si="1"/>
        <v>0.46</v>
      </c>
      <c r="P26" s="41" t="str">
        <f t="shared" si="2"/>
        <v>участник</v>
      </c>
      <c r="Q26" s="37" t="s">
        <v>115</v>
      </c>
      <c r="R26" s="43" t="s">
        <v>104</v>
      </c>
    </row>
    <row r="27" spans="1:18">
      <c r="A27" s="28">
        <v>24</v>
      </c>
      <c r="B27" s="51" t="s">
        <v>12</v>
      </c>
      <c r="C27" s="34" t="s">
        <v>184</v>
      </c>
      <c r="D27" s="34" t="s">
        <v>186</v>
      </c>
      <c r="E27" s="34" t="s">
        <v>190</v>
      </c>
      <c r="F27" s="35"/>
      <c r="G27" s="36"/>
      <c r="H27" s="36"/>
      <c r="I27" s="36"/>
      <c r="J27" s="37" t="s">
        <v>47</v>
      </c>
      <c r="K27" s="38" t="s">
        <v>163</v>
      </c>
      <c r="L27" s="39" t="s">
        <v>165</v>
      </c>
      <c r="M27" s="40">
        <v>16.5</v>
      </c>
      <c r="N27" s="31">
        <f t="shared" si="0"/>
        <v>0.33</v>
      </c>
      <c r="O27" s="31">
        <f t="shared" si="1"/>
        <v>0.44</v>
      </c>
      <c r="P27" s="41" t="str">
        <f t="shared" si="2"/>
        <v>участник</v>
      </c>
      <c r="Q27" s="37" t="s">
        <v>115</v>
      </c>
      <c r="R27" s="43" t="s">
        <v>104</v>
      </c>
    </row>
    <row r="28" spans="1:18" ht="42.75">
      <c r="A28" s="28">
        <v>4</v>
      </c>
      <c r="B28" s="51" t="s">
        <v>12</v>
      </c>
      <c r="C28" s="43" t="s">
        <v>184</v>
      </c>
      <c r="D28" s="34" t="s">
        <v>190</v>
      </c>
      <c r="E28" s="34" t="s">
        <v>181</v>
      </c>
      <c r="F28" s="35"/>
      <c r="G28" s="36"/>
      <c r="H28" s="36"/>
      <c r="I28" s="38"/>
      <c r="J28" s="37" t="s">
        <v>47</v>
      </c>
      <c r="K28" s="38">
        <v>9</v>
      </c>
      <c r="L28" s="60" t="s">
        <v>73</v>
      </c>
      <c r="M28" s="40">
        <v>16</v>
      </c>
      <c r="N28" s="31">
        <f t="shared" si="0"/>
        <v>0.32</v>
      </c>
      <c r="O28" s="31">
        <f t="shared" si="1"/>
        <v>0.42666666666666669</v>
      </c>
      <c r="P28" s="41" t="str">
        <f t="shared" si="2"/>
        <v>участник</v>
      </c>
      <c r="Q28" s="37" t="s">
        <v>48</v>
      </c>
      <c r="R28" s="43" t="s">
        <v>47</v>
      </c>
    </row>
    <row r="29" spans="1:18" ht="45">
      <c r="A29" s="28">
        <v>33</v>
      </c>
      <c r="B29" s="51" t="s">
        <v>12</v>
      </c>
      <c r="C29" s="34" t="s">
        <v>201</v>
      </c>
      <c r="D29" s="34" t="s">
        <v>191</v>
      </c>
      <c r="E29" s="34" t="s">
        <v>183</v>
      </c>
      <c r="F29" s="35"/>
      <c r="G29" s="36"/>
      <c r="H29" s="36"/>
      <c r="I29" s="36"/>
      <c r="J29" s="37" t="s">
        <v>47</v>
      </c>
      <c r="K29" s="38" t="s">
        <v>163</v>
      </c>
      <c r="L29" s="61" t="s">
        <v>175</v>
      </c>
      <c r="M29" s="40">
        <v>15</v>
      </c>
      <c r="N29" s="31">
        <f t="shared" si="0"/>
        <v>0.3</v>
      </c>
      <c r="O29" s="31">
        <f t="shared" si="1"/>
        <v>0.4</v>
      </c>
      <c r="P29" s="41" t="str">
        <f t="shared" si="2"/>
        <v>участник</v>
      </c>
      <c r="Q29" s="37" t="s">
        <v>115</v>
      </c>
      <c r="R29" s="43" t="s">
        <v>104</v>
      </c>
    </row>
    <row r="30" spans="1:18" ht="42.75">
      <c r="A30" s="28">
        <v>13</v>
      </c>
      <c r="B30" s="51" t="s">
        <v>12</v>
      </c>
      <c r="C30" s="43" t="s">
        <v>185</v>
      </c>
      <c r="D30" s="34" t="s">
        <v>186</v>
      </c>
      <c r="E30" s="34" t="s">
        <v>188</v>
      </c>
      <c r="F30" s="35"/>
      <c r="G30" s="36"/>
      <c r="H30" s="36"/>
      <c r="I30" s="38"/>
      <c r="J30" s="37" t="s">
        <v>47</v>
      </c>
      <c r="K30" s="38">
        <v>9</v>
      </c>
      <c r="L30" s="60" t="s">
        <v>80</v>
      </c>
      <c r="M30" s="40">
        <v>13.5</v>
      </c>
      <c r="N30" s="31">
        <f t="shared" si="0"/>
        <v>0.27</v>
      </c>
      <c r="O30" s="31">
        <f t="shared" si="1"/>
        <v>0.36</v>
      </c>
      <c r="P30" s="41" t="str">
        <f t="shared" si="2"/>
        <v>участник</v>
      </c>
      <c r="Q30" s="37" t="s">
        <v>48</v>
      </c>
      <c r="R30" s="43" t="s">
        <v>47</v>
      </c>
    </row>
    <row r="31" spans="1:18">
      <c r="A31" s="28">
        <v>23</v>
      </c>
      <c r="B31" s="51" t="s">
        <v>12</v>
      </c>
      <c r="C31" s="34" t="s">
        <v>191</v>
      </c>
      <c r="D31" s="34" t="s">
        <v>182</v>
      </c>
      <c r="E31" s="34" t="s">
        <v>182</v>
      </c>
      <c r="F31" s="35"/>
      <c r="G31" s="36"/>
      <c r="H31" s="36"/>
      <c r="I31" s="38"/>
      <c r="J31" s="37" t="s">
        <v>47</v>
      </c>
      <c r="K31" s="38" t="s">
        <v>163</v>
      </c>
      <c r="L31" s="39" t="s">
        <v>164</v>
      </c>
      <c r="M31" s="40">
        <v>13.25</v>
      </c>
      <c r="N31" s="31">
        <f t="shared" si="0"/>
        <v>0.26500000000000001</v>
      </c>
      <c r="O31" s="31">
        <f t="shared" si="1"/>
        <v>0.35333333333333333</v>
      </c>
      <c r="P31" s="41" t="str">
        <f t="shared" si="2"/>
        <v>участник</v>
      </c>
      <c r="Q31" s="37" t="s">
        <v>115</v>
      </c>
      <c r="R31" s="43" t="s">
        <v>104</v>
      </c>
    </row>
    <row r="32" spans="1:18" ht="45">
      <c r="A32" s="28">
        <v>35</v>
      </c>
      <c r="B32" s="51" t="s">
        <v>12</v>
      </c>
      <c r="C32" s="34" t="s">
        <v>184</v>
      </c>
      <c r="D32" s="34" t="s">
        <v>185</v>
      </c>
      <c r="E32" s="34" t="s">
        <v>191</v>
      </c>
      <c r="F32" s="35"/>
      <c r="G32" s="36"/>
      <c r="H32" s="36"/>
      <c r="I32" s="36"/>
      <c r="J32" s="37" t="s">
        <v>47</v>
      </c>
      <c r="K32" s="38" t="s">
        <v>163</v>
      </c>
      <c r="L32" s="61" t="s">
        <v>177</v>
      </c>
      <c r="M32" s="40">
        <v>13.25</v>
      </c>
      <c r="N32" s="31">
        <f t="shared" si="0"/>
        <v>0.26500000000000001</v>
      </c>
      <c r="O32" s="31">
        <f t="shared" si="1"/>
        <v>0.35333333333333333</v>
      </c>
      <c r="P32" s="41" t="str">
        <f t="shared" si="2"/>
        <v>участник</v>
      </c>
      <c r="Q32" s="37" t="s">
        <v>115</v>
      </c>
      <c r="R32" s="43" t="s">
        <v>104</v>
      </c>
    </row>
    <row r="33" spans="1:18">
      <c r="A33" s="28">
        <v>25</v>
      </c>
      <c r="B33" s="51" t="s">
        <v>12</v>
      </c>
      <c r="C33" s="34" t="s">
        <v>181</v>
      </c>
      <c r="D33" s="34" t="s">
        <v>185</v>
      </c>
      <c r="E33" s="34" t="s">
        <v>191</v>
      </c>
      <c r="F33" s="44"/>
      <c r="G33" s="36"/>
      <c r="H33" s="36"/>
      <c r="I33" s="36"/>
      <c r="J33" s="37" t="s">
        <v>47</v>
      </c>
      <c r="K33" s="46" t="s">
        <v>163</v>
      </c>
      <c r="L33" s="39" t="s">
        <v>166</v>
      </c>
      <c r="M33" s="40">
        <v>12.5</v>
      </c>
      <c r="N33" s="31">
        <f t="shared" si="0"/>
        <v>0.25</v>
      </c>
      <c r="O33" s="31">
        <f t="shared" si="1"/>
        <v>0.33333333333333331</v>
      </c>
      <c r="P33" s="41" t="str">
        <f t="shared" si="2"/>
        <v>участник</v>
      </c>
      <c r="Q33" s="37" t="s">
        <v>115</v>
      </c>
      <c r="R33" s="43" t="s">
        <v>104</v>
      </c>
    </row>
    <row r="34" spans="1:18" ht="45">
      <c r="A34" s="28">
        <v>34</v>
      </c>
      <c r="B34" s="51" t="s">
        <v>12</v>
      </c>
      <c r="C34" s="34" t="s">
        <v>184</v>
      </c>
      <c r="D34" s="34" t="s">
        <v>182</v>
      </c>
      <c r="E34" s="34" t="s">
        <v>190</v>
      </c>
      <c r="F34" s="35"/>
      <c r="G34" s="36"/>
      <c r="H34" s="36"/>
      <c r="I34" s="36"/>
      <c r="J34" s="37" t="s">
        <v>47</v>
      </c>
      <c r="K34" s="38" t="s">
        <v>163</v>
      </c>
      <c r="L34" s="61" t="s">
        <v>176</v>
      </c>
      <c r="M34" s="40">
        <v>12</v>
      </c>
      <c r="N34" s="31">
        <f t="shared" si="0"/>
        <v>0.24</v>
      </c>
      <c r="O34" s="31">
        <f t="shared" si="1"/>
        <v>0.32</v>
      </c>
      <c r="P34" s="41" t="str">
        <f t="shared" si="2"/>
        <v>участник</v>
      </c>
      <c r="Q34" s="37" t="s">
        <v>115</v>
      </c>
      <c r="R34" s="43" t="s">
        <v>104</v>
      </c>
    </row>
    <row r="35" spans="1:18" ht="42.75">
      <c r="A35" s="28">
        <v>3</v>
      </c>
      <c r="B35" s="51" t="s">
        <v>12</v>
      </c>
      <c r="C35" s="43" t="s">
        <v>196</v>
      </c>
      <c r="D35" s="34" t="s">
        <v>195</v>
      </c>
      <c r="E35" s="34" t="s">
        <v>192</v>
      </c>
      <c r="F35" s="44"/>
      <c r="G35" s="36"/>
      <c r="H35" s="36"/>
      <c r="I35" s="46"/>
      <c r="J35" s="45" t="s">
        <v>47</v>
      </c>
      <c r="K35" s="46">
        <v>9</v>
      </c>
      <c r="L35" s="60" t="s">
        <v>72</v>
      </c>
      <c r="M35" s="40">
        <v>10.5</v>
      </c>
      <c r="N35" s="31">
        <f t="shared" si="0"/>
        <v>0.21</v>
      </c>
      <c r="O35" s="31">
        <f t="shared" si="1"/>
        <v>0.28000000000000003</v>
      </c>
      <c r="P35" s="41" t="str">
        <f t="shared" si="2"/>
        <v>участник</v>
      </c>
      <c r="Q35" s="37" t="s">
        <v>48</v>
      </c>
      <c r="R35" s="43" t="s">
        <v>47</v>
      </c>
    </row>
    <row r="36" spans="1:18" ht="42.75">
      <c r="A36" s="28">
        <v>16</v>
      </c>
      <c r="B36" s="51" t="s">
        <v>12</v>
      </c>
      <c r="C36" s="43" t="s">
        <v>181</v>
      </c>
      <c r="D36" s="34" t="s">
        <v>185</v>
      </c>
      <c r="E36" s="34" t="s">
        <v>192</v>
      </c>
      <c r="F36" s="35"/>
      <c r="G36" s="36"/>
      <c r="H36" s="36"/>
      <c r="I36" s="38"/>
      <c r="J36" s="37" t="s">
        <v>47</v>
      </c>
      <c r="K36" s="38">
        <v>9</v>
      </c>
      <c r="L36" s="60" t="s">
        <v>83</v>
      </c>
      <c r="M36" s="40">
        <v>10.5</v>
      </c>
      <c r="N36" s="31">
        <f t="shared" si="0"/>
        <v>0.21</v>
      </c>
      <c r="O36" s="31">
        <f t="shared" si="1"/>
        <v>0.28000000000000003</v>
      </c>
      <c r="P36" s="41" t="str">
        <f t="shared" si="2"/>
        <v>участник</v>
      </c>
      <c r="Q36" s="37" t="s">
        <v>48</v>
      </c>
      <c r="R36" s="43" t="s">
        <v>47</v>
      </c>
    </row>
    <row r="37" spans="1:18" ht="42.75">
      <c r="A37" s="28">
        <v>5</v>
      </c>
      <c r="B37" s="51" t="s">
        <v>12</v>
      </c>
      <c r="C37" s="43" t="s">
        <v>185</v>
      </c>
      <c r="D37" s="34" t="s">
        <v>185</v>
      </c>
      <c r="E37" s="34" t="s">
        <v>188</v>
      </c>
      <c r="F37" s="35"/>
      <c r="G37" s="36"/>
      <c r="H37" s="36"/>
      <c r="I37" s="38"/>
      <c r="J37" s="37" t="s">
        <v>47</v>
      </c>
      <c r="K37" s="38">
        <v>9</v>
      </c>
      <c r="L37" s="60" t="s">
        <v>74</v>
      </c>
      <c r="M37" s="40">
        <v>8.75</v>
      </c>
      <c r="N37" s="31">
        <f t="shared" si="0"/>
        <v>0.17499999999999999</v>
      </c>
      <c r="O37" s="31">
        <f t="shared" si="1"/>
        <v>0.23333333333333334</v>
      </c>
      <c r="P37" s="41" t="str">
        <f t="shared" si="2"/>
        <v>участник</v>
      </c>
      <c r="Q37" s="37" t="s">
        <v>48</v>
      </c>
      <c r="R37" s="43" t="s">
        <v>47</v>
      </c>
    </row>
    <row r="38" spans="1:18" ht="42.75">
      <c r="A38" s="28">
        <v>8</v>
      </c>
      <c r="B38" s="51" t="s">
        <v>12</v>
      </c>
      <c r="C38" s="43" t="s">
        <v>188</v>
      </c>
      <c r="D38" s="34" t="s">
        <v>188</v>
      </c>
      <c r="E38" s="34" t="s">
        <v>182</v>
      </c>
      <c r="F38" s="35"/>
      <c r="G38" s="36"/>
      <c r="H38" s="36"/>
      <c r="I38" s="38"/>
      <c r="J38" s="37" t="s">
        <v>47</v>
      </c>
      <c r="K38" s="38">
        <v>9</v>
      </c>
      <c r="L38" s="60" t="s">
        <v>77</v>
      </c>
      <c r="M38" s="40">
        <v>7.75</v>
      </c>
      <c r="N38" s="31">
        <f t="shared" si="0"/>
        <v>0.155</v>
      </c>
      <c r="O38" s="31">
        <f t="shared" si="1"/>
        <v>0.20666666666666667</v>
      </c>
      <c r="P38" s="41" t="str">
        <f t="shared" si="2"/>
        <v>участник</v>
      </c>
      <c r="Q38" s="37" t="s">
        <v>48</v>
      </c>
      <c r="R38" s="43" t="s">
        <v>47</v>
      </c>
    </row>
    <row r="39" spans="1:18">
      <c r="A39" s="28">
        <v>26</v>
      </c>
      <c r="B39" s="51" t="s">
        <v>12</v>
      </c>
      <c r="C39" s="34" t="s">
        <v>198</v>
      </c>
      <c r="D39" s="34" t="s">
        <v>186</v>
      </c>
      <c r="E39" s="34" t="s">
        <v>195</v>
      </c>
      <c r="F39" s="35"/>
      <c r="G39" s="36"/>
      <c r="H39" s="36"/>
      <c r="I39" s="36"/>
      <c r="J39" s="37" t="s">
        <v>47</v>
      </c>
      <c r="K39" s="38" t="s">
        <v>163</v>
      </c>
      <c r="L39" s="39" t="s">
        <v>167</v>
      </c>
      <c r="M39" s="63">
        <v>7.25</v>
      </c>
      <c r="N39" s="31">
        <f t="shared" si="0"/>
        <v>0.14499999999999999</v>
      </c>
      <c r="O39" s="31">
        <f t="shared" si="1"/>
        <v>0.19333333333333333</v>
      </c>
      <c r="P39" s="41" t="str">
        <f t="shared" si="2"/>
        <v>участник</v>
      </c>
      <c r="Q39" s="37" t="s">
        <v>115</v>
      </c>
      <c r="R39" s="43" t="s">
        <v>104</v>
      </c>
    </row>
    <row r="40" spans="1:18" ht="45">
      <c r="A40" s="28">
        <v>27</v>
      </c>
      <c r="B40" s="51" t="s">
        <v>12</v>
      </c>
      <c r="C40" s="34" t="s">
        <v>190</v>
      </c>
      <c r="D40" s="34" t="s">
        <v>190</v>
      </c>
      <c r="E40" s="34" t="s">
        <v>186</v>
      </c>
      <c r="F40" s="35"/>
      <c r="G40" s="36"/>
      <c r="H40" s="36"/>
      <c r="I40" s="36"/>
      <c r="J40" s="37" t="s">
        <v>47</v>
      </c>
      <c r="K40" s="38" t="s">
        <v>168</v>
      </c>
      <c r="L40" s="61" t="s">
        <v>169</v>
      </c>
      <c r="M40" s="40">
        <v>7</v>
      </c>
      <c r="N40" s="31">
        <f t="shared" si="0"/>
        <v>0.14000000000000001</v>
      </c>
      <c r="O40" s="31">
        <f t="shared" si="1"/>
        <v>0.18666666666666668</v>
      </c>
      <c r="P40" s="41" t="str">
        <f t="shared" si="2"/>
        <v>участник</v>
      </c>
      <c r="Q40" s="37" t="s">
        <v>115</v>
      </c>
      <c r="R40" s="43" t="s">
        <v>104</v>
      </c>
    </row>
    <row r="41" spans="1:18" ht="45">
      <c r="A41" s="28">
        <v>29</v>
      </c>
      <c r="B41" s="51" t="s">
        <v>12</v>
      </c>
      <c r="C41" s="34" t="s">
        <v>203</v>
      </c>
      <c r="D41" s="34" t="s">
        <v>190</v>
      </c>
      <c r="E41" s="34" t="s">
        <v>185</v>
      </c>
      <c r="F41" s="35"/>
      <c r="G41" s="36"/>
      <c r="H41" s="36"/>
      <c r="I41" s="36"/>
      <c r="J41" s="37" t="s">
        <v>47</v>
      </c>
      <c r="K41" s="38" t="s">
        <v>168</v>
      </c>
      <c r="L41" s="61" t="s">
        <v>171</v>
      </c>
      <c r="M41" s="40">
        <v>7</v>
      </c>
      <c r="N41" s="31">
        <f t="shared" si="0"/>
        <v>0.14000000000000001</v>
      </c>
      <c r="O41" s="31">
        <f t="shared" si="1"/>
        <v>0.18666666666666668</v>
      </c>
      <c r="P41" s="41" t="str">
        <f t="shared" si="2"/>
        <v>участник</v>
      </c>
      <c r="Q41" s="37" t="s">
        <v>115</v>
      </c>
      <c r="R41" s="43" t="s">
        <v>104</v>
      </c>
    </row>
    <row r="42" spans="1:18" ht="45">
      <c r="A42" s="28">
        <v>28</v>
      </c>
      <c r="B42" s="51" t="s">
        <v>12</v>
      </c>
      <c r="C42" s="34" t="s">
        <v>181</v>
      </c>
      <c r="D42" s="34" t="s">
        <v>181</v>
      </c>
      <c r="E42" s="34" t="s">
        <v>185</v>
      </c>
      <c r="F42" s="35"/>
      <c r="G42" s="36"/>
      <c r="H42" s="36"/>
      <c r="I42" s="36"/>
      <c r="J42" s="37" t="s">
        <v>47</v>
      </c>
      <c r="K42" s="38" t="s">
        <v>168</v>
      </c>
      <c r="L42" s="61" t="s">
        <v>170</v>
      </c>
      <c r="M42" s="40">
        <v>4.25</v>
      </c>
      <c r="N42" s="31">
        <f t="shared" si="0"/>
        <v>8.5000000000000006E-2</v>
      </c>
      <c r="O42" s="31">
        <f t="shared" si="1"/>
        <v>0.11333333333333333</v>
      </c>
      <c r="P42" s="41" t="str">
        <f t="shared" si="2"/>
        <v>участник</v>
      </c>
      <c r="Q42" s="37" t="s">
        <v>115</v>
      </c>
      <c r="R42" s="43" t="s">
        <v>104</v>
      </c>
    </row>
    <row r="43" spans="1:18" ht="42.75">
      <c r="A43" s="28">
        <v>10</v>
      </c>
      <c r="B43" s="51" t="s">
        <v>12</v>
      </c>
      <c r="C43" s="43" t="s">
        <v>196</v>
      </c>
      <c r="D43" s="34" t="s">
        <v>186</v>
      </c>
      <c r="E43" s="34" t="s">
        <v>191</v>
      </c>
      <c r="F43" s="35"/>
      <c r="G43" s="36"/>
      <c r="H43" s="36"/>
      <c r="I43" s="38"/>
      <c r="J43" s="37" t="s">
        <v>47</v>
      </c>
      <c r="K43" s="38">
        <v>9</v>
      </c>
      <c r="L43" s="60" t="s">
        <v>79</v>
      </c>
      <c r="M43" s="40">
        <v>1.5</v>
      </c>
      <c r="N43" s="31">
        <f t="shared" si="0"/>
        <v>0.03</v>
      </c>
      <c r="O43" s="31">
        <f t="shared" si="1"/>
        <v>0.04</v>
      </c>
      <c r="P43" s="41" t="str">
        <f t="shared" si="2"/>
        <v>участник</v>
      </c>
      <c r="Q43" s="37" t="s">
        <v>48</v>
      </c>
      <c r="R43" s="43" t="s">
        <v>47</v>
      </c>
    </row>
    <row r="44" spans="1:18">
      <c r="A44" s="28">
        <v>37</v>
      </c>
      <c r="B44" s="51" t="s">
        <v>12</v>
      </c>
      <c r="C44" s="34"/>
      <c r="D44" s="34"/>
      <c r="E44" s="34"/>
      <c r="F44" s="35"/>
      <c r="G44" s="42"/>
      <c r="H44" s="42"/>
      <c r="I44" s="38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>
      <c r="A45" s="28">
        <v>38</v>
      </c>
      <c r="B45" s="51" t="s">
        <v>12</v>
      </c>
      <c r="C45" s="47"/>
      <c r="D45" s="34"/>
      <c r="E45" s="34"/>
      <c r="F45" s="35"/>
      <c r="G45" s="36"/>
      <c r="H45" s="36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>
      <c r="A46" s="28">
        <v>39</v>
      </c>
      <c r="B46" s="51" t="s">
        <v>12</v>
      </c>
      <c r="C46" s="34"/>
      <c r="D46" s="34"/>
      <c r="E46" s="34"/>
      <c r="F46" s="35"/>
      <c r="G46" s="42"/>
      <c r="H46" s="42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>
      <c r="A47" s="28">
        <v>40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>
      <c r="A48" s="28">
        <v>41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>
      <c r="A49" s="28">
        <v>42</v>
      </c>
      <c r="B49" s="51" t="s">
        <v>12</v>
      </c>
      <c r="C49" s="34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>
      <c r="A50" s="28">
        <v>43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>
      <c r="A51" s="28">
        <v>44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>
      <c r="A52" s="28">
        <v>45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>
      <c r="A53" s="28">
        <v>46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>
      <c r="A54" s="28">
        <v>47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>
      <c r="A55" s="28">
        <v>48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>
      <c r="A56" s="28">
        <v>49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>
      <c r="A57" s="28">
        <v>50</v>
      </c>
      <c r="B57" s="51" t="s">
        <v>12</v>
      </c>
      <c r="C57" s="34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>
      <c r="C58" s="34"/>
      <c r="L58" s="39"/>
    </row>
    <row r="59" spans="1:18">
      <c r="B59" s="33" t="s">
        <v>23</v>
      </c>
      <c r="C59" s="34"/>
      <c r="L59" s="39"/>
    </row>
    <row r="60" spans="1:18">
      <c r="C60" s="34"/>
      <c r="L60" s="39"/>
    </row>
    <row r="61" spans="1:18">
      <c r="C61" s="34"/>
      <c r="L61" s="39"/>
    </row>
    <row r="62" spans="1:18">
      <c r="C62" s="34"/>
      <c r="L62" s="39"/>
    </row>
    <row r="63" spans="1:18">
      <c r="C63" s="34"/>
      <c r="L63" s="39"/>
    </row>
    <row r="64" spans="1:18">
      <c r="C64" s="34"/>
      <c r="L64" s="39"/>
    </row>
    <row r="65" spans="3:12">
      <c r="C65" s="34"/>
      <c r="L65" s="39"/>
    </row>
    <row r="66" spans="3:12">
      <c r="C66" s="34"/>
      <c r="L66" s="39"/>
    </row>
    <row r="67" spans="3:12">
      <c r="C67" s="34"/>
      <c r="L67" s="39"/>
    </row>
    <row r="68" spans="3:12">
      <c r="C68" s="34"/>
      <c r="L68" s="39"/>
    </row>
    <row r="69" spans="3:12">
      <c r="L69" s="39"/>
    </row>
    <row r="70" spans="3:12">
      <c r="L70" s="39"/>
    </row>
    <row r="71" spans="3:12">
      <c r="L71" s="39"/>
    </row>
    <row r="72" spans="3:12">
      <c r="L72" s="39"/>
    </row>
    <row r="73" spans="3:12">
      <c r="L73" s="39"/>
    </row>
    <row r="74" spans="3:12">
      <c r="L74" s="39"/>
    </row>
    <row r="75" spans="3:12">
      <c r="L75" s="39"/>
    </row>
    <row r="76" spans="3:12">
      <c r="L76" s="39"/>
    </row>
    <row r="77" spans="3:12">
      <c r="L77" s="39"/>
    </row>
    <row r="78" spans="3:12">
      <c r="L78" s="39"/>
    </row>
  </sheetData>
  <protectedRanges>
    <protectedRange sqref="N11:N57" name="Диапазон1_3_1"/>
    <protectedRange sqref="O11:O57" name="Диапазон1_1_1_1"/>
    <protectedRange sqref="P11:P57" name="Диапазон1_2_1_1_1"/>
  </protectedRanges>
  <autoFilter ref="A10:R10">
    <sortState ref="A11:R57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2" priority="4" stopIfTrue="1">
      <formula>ISBLANK(C4)</formula>
    </cfRule>
  </conditionalFormatting>
  <dataValidations count="1">
    <dataValidation allowBlank="1" showInputMessage="1" showErrorMessage="1" sqref="C4:C8 B10:F10 C11:F11 E6:E7 F4:F8 E9 A4:A8 C30:F3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topLeftCell="A16" zoomScaleNormal="100" workbookViewId="0">
      <selection activeCell="E22" sqref="E22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90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COUNTA(M11:M59)</f>
        <v>12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COUNTIF(P11:P59,"победитель")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3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8</v>
      </c>
    </row>
    <row r="7" spans="1:21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Q8" s="22" t="s">
        <v>31</v>
      </c>
      <c r="R8" s="21">
        <f>(R4+R5)/R2</f>
        <v>0.33333333333333331</v>
      </c>
    </row>
    <row r="9" spans="1:21">
      <c r="C9" s="66" t="s">
        <v>24</v>
      </c>
      <c r="D9" s="66"/>
      <c r="E9" s="14">
        <v>50</v>
      </c>
      <c r="G9" s="18" t="s">
        <v>44</v>
      </c>
      <c r="H9" s="56">
        <f>E9/2</f>
        <v>25</v>
      </c>
      <c r="J9" s="23" t="s">
        <v>13</v>
      </c>
      <c r="K9" s="24">
        <f>MAX(M11:M59)</f>
        <v>41</v>
      </c>
      <c r="L9" s="25" t="str">
        <f>IF(K9*100/E9&gt;=50,"победитель","участник")</f>
        <v>победитель</v>
      </c>
      <c r="P9" s="26">
        <f>R8-45%</f>
        <v>-0.1166666666666667</v>
      </c>
      <c r="Q9" s="18" t="s">
        <v>26</v>
      </c>
      <c r="R9" s="27">
        <f>IF((R2*P9)&gt;0,(R2*P9),0)</f>
        <v>0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10</v>
      </c>
      <c r="B11" s="51" t="s">
        <v>12</v>
      </c>
      <c r="C11" s="43" t="s">
        <v>183</v>
      </c>
      <c r="D11" s="34" t="s">
        <v>201</v>
      </c>
      <c r="E11" s="34" t="s">
        <v>182</v>
      </c>
      <c r="F11" s="35"/>
      <c r="G11" s="36"/>
      <c r="H11" s="36"/>
      <c r="I11" s="37"/>
      <c r="J11" s="37" t="s">
        <v>47</v>
      </c>
      <c r="K11" s="38">
        <v>10</v>
      </c>
      <c r="L11" s="60" t="s">
        <v>100</v>
      </c>
      <c r="M11" s="40">
        <v>41</v>
      </c>
      <c r="N11" s="31">
        <f>IF(M11="","",M11/$E$9)</f>
        <v>0.82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48</v>
      </c>
      <c r="R11" s="43" t="s">
        <v>47</v>
      </c>
    </row>
    <row r="12" spans="1:21" s="32" customFormat="1" ht="12.95" customHeight="1">
      <c r="A12" s="28">
        <v>2</v>
      </c>
      <c r="B12" s="51" t="s">
        <v>12</v>
      </c>
      <c r="C12" s="58" t="s">
        <v>185</v>
      </c>
      <c r="D12" s="34" t="s">
        <v>192</v>
      </c>
      <c r="E12" s="34" t="s">
        <v>188</v>
      </c>
      <c r="F12" s="35"/>
      <c r="G12" s="36"/>
      <c r="H12" s="36"/>
      <c r="I12" s="37"/>
      <c r="J12" s="37" t="s">
        <v>47</v>
      </c>
      <c r="K12" s="38">
        <v>10</v>
      </c>
      <c r="L12" s="60" t="s">
        <v>92</v>
      </c>
      <c r="M12" s="40">
        <v>36</v>
      </c>
      <c r="N12" s="31">
        <f>IF(M12="","",M12/$E$9)</f>
        <v>0.72</v>
      </c>
      <c r="O12" s="31">
        <f>IF(M12="","",M12/$K$9)</f>
        <v>0.87804878048780488</v>
      </c>
      <c r="P12" s="41" t="str">
        <f>IF(M12="","",IF($K$9=M12,$L$9,IF(M12&gt;=$H$9,"призер","участник")))</f>
        <v>призер</v>
      </c>
      <c r="Q12" s="37" t="s">
        <v>48</v>
      </c>
      <c r="R12" s="43" t="s">
        <v>47</v>
      </c>
    </row>
    <row r="13" spans="1:21" ht="42.75">
      <c r="A13" s="28">
        <v>3</v>
      </c>
      <c r="B13" s="51" t="s">
        <v>12</v>
      </c>
      <c r="C13" s="43" t="s">
        <v>185</v>
      </c>
      <c r="D13" s="34" t="s">
        <v>181</v>
      </c>
      <c r="E13" s="34" t="s">
        <v>188</v>
      </c>
      <c r="F13" s="44"/>
      <c r="G13" s="36"/>
      <c r="H13" s="36"/>
      <c r="I13" s="45"/>
      <c r="J13" s="45" t="s">
        <v>47</v>
      </c>
      <c r="K13" s="46">
        <v>10</v>
      </c>
      <c r="L13" s="60" t="s">
        <v>93</v>
      </c>
      <c r="M13" s="40">
        <v>36</v>
      </c>
      <c r="N13" s="31">
        <v>0.36</v>
      </c>
      <c r="O13" s="31">
        <f>IF(M13="","",M13/$K$9)</f>
        <v>0.87804878048780488</v>
      </c>
      <c r="P13" s="41" t="str">
        <f>IF(M13="","",IF($K$9=M13,$L$9,IF(M13&gt;=$H$9,"призер","участник")))</f>
        <v>призер</v>
      </c>
      <c r="Q13" s="37" t="s">
        <v>48</v>
      </c>
      <c r="R13" s="43" t="s">
        <v>47</v>
      </c>
    </row>
    <row r="14" spans="1:21" ht="42.75">
      <c r="A14" s="28">
        <v>13</v>
      </c>
      <c r="B14" s="51" t="s">
        <v>12</v>
      </c>
      <c r="C14" s="59" t="s">
        <v>179</v>
      </c>
      <c r="D14" s="34" t="s">
        <v>191</v>
      </c>
      <c r="E14" s="34" t="s">
        <v>195</v>
      </c>
      <c r="F14" s="35"/>
      <c r="G14" s="36"/>
      <c r="H14" s="36"/>
      <c r="I14" s="37"/>
      <c r="J14" s="37" t="s">
        <v>47</v>
      </c>
      <c r="K14" s="38">
        <v>10</v>
      </c>
      <c r="L14" s="60" t="s">
        <v>102</v>
      </c>
      <c r="M14" s="40">
        <v>33</v>
      </c>
      <c r="N14" s="31">
        <f>IF(M14="","",M14/$E$9)</f>
        <v>0.66</v>
      </c>
      <c r="O14" s="31">
        <f>IF(M14="","",M14/$K$9)</f>
        <v>0.80487804878048785</v>
      </c>
      <c r="P14" s="41" t="str">
        <f>IF(M14="","",IF($K$9=M14,$L$9,IF(M14&gt;=$H$9,"призер","участник")))</f>
        <v>призер</v>
      </c>
      <c r="Q14" s="37" t="s">
        <v>48</v>
      </c>
      <c r="R14" s="43" t="s">
        <v>47</v>
      </c>
    </row>
    <row r="15" spans="1:21" ht="42.75">
      <c r="A15" s="28">
        <v>4</v>
      </c>
      <c r="B15" s="51" t="s">
        <v>12</v>
      </c>
      <c r="C15" s="43" t="s">
        <v>196</v>
      </c>
      <c r="D15" s="34" t="s">
        <v>191</v>
      </c>
      <c r="E15" s="34" t="s">
        <v>185</v>
      </c>
      <c r="F15" s="35"/>
      <c r="G15" s="36"/>
      <c r="H15" s="36"/>
      <c r="I15" s="37"/>
      <c r="J15" s="37" t="s">
        <v>47</v>
      </c>
      <c r="K15" s="38">
        <v>10</v>
      </c>
      <c r="L15" s="60" t="s">
        <v>94</v>
      </c>
      <c r="M15" s="40">
        <v>22</v>
      </c>
      <c r="N15" s="31">
        <f>IF(M15="","",M15/$E$9)</f>
        <v>0.44</v>
      </c>
      <c r="O15" s="31">
        <f>IF(M15="","",M15/$K$9)</f>
        <v>0.53658536585365857</v>
      </c>
      <c r="P15" s="41" t="str">
        <f>IF(M15="","",IF($K$9=M15,$L$9,IF(M15&gt;=$H$9,"призер","участник")))</f>
        <v>участник</v>
      </c>
      <c r="Q15" s="37" t="s">
        <v>48</v>
      </c>
      <c r="R15" s="43" t="s">
        <v>47</v>
      </c>
    </row>
    <row r="16" spans="1:21" ht="42.75">
      <c r="A16" s="28">
        <v>5</v>
      </c>
      <c r="B16" s="51" t="s">
        <v>12</v>
      </c>
      <c r="C16" s="43" t="s">
        <v>192</v>
      </c>
      <c r="D16" s="34" t="s">
        <v>182</v>
      </c>
      <c r="E16" s="34" t="s">
        <v>185</v>
      </c>
      <c r="F16" s="35"/>
      <c r="G16" s="36"/>
      <c r="H16" s="36"/>
      <c r="I16" s="37"/>
      <c r="J16" s="37" t="s">
        <v>47</v>
      </c>
      <c r="K16" s="38">
        <v>10</v>
      </c>
      <c r="L16" s="60" t="s">
        <v>95</v>
      </c>
      <c r="M16" s="40">
        <v>22</v>
      </c>
      <c r="N16" s="31">
        <f>IF(M16="","",M16/$E$9)</f>
        <v>0.44</v>
      </c>
      <c r="O16" s="31">
        <f>IF(M16="","",M16/$K$9)</f>
        <v>0.53658536585365857</v>
      </c>
      <c r="P16" s="41" t="str">
        <f>IF(M16="","",IF($K$9=M16,$L$9,IF(M16&gt;=$H$9,"призер","участник")))</f>
        <v>участник</v>
      </c>
      <c r="Q16" s="37" t="s">
        <v>48</v>
      </c>
      <c r="R16" s="43" t="s">
        <v>47</v>
      </c>
    </row>
    <row r="17" spans="1:18" ht="42.75">
      <c r="A17" s="28">
        <v>9</v>
      </c>
      <c r="B17" s="51" t="s">
        <v>12</v>
      </c>
      <c r="C17" s="43" t="s">
        <v>190</v>
      </c>
      <c r="D17" s="34" t="s">
        <v>185</v>
      </c>
      <c r="E17" s="34" t="s">
        <v>183</v>
      </c>
      <c r="F17" s="35"/>
      <c r="G17" s="36"/>
      <c r="H17" s="36"/>
      <c r="I17" s="37"/>
      <c r="J17" s="37" t="s">
        <v>47</v>
      </c>
      <c r="K17" s="38">
        <v>10</v>
      </c>
      <c r="L17" s="60" t="s">
        <v>99</v>
      </c>
      <c r="M17" s="40">
        <v>22</v>
      </c>
      <c r="N17" s="31">
        <f>IF(M17="","",M17/$E$9)</f>
        <v>0.44</v>
      </c>
      <c r="O17" s="31">
        <f>IF(M17="","",M17/$K$9)</f>
        <v>0.53658536585365857</v>
      </c>
      <c r="P17" s="41" t="str">
        <f>IF(M17="","",IF($K$9=M17,$L$9,IF(M17&gt;=$H$9,"призер","участник")))</f>
        <v>участник</v>
      </c>
      <c r="Q17" s="37" t="s">
        <v>48</v>
      </c>
      <c r="R17" s="43" t="s">
        <v>47</v>
      </c>
    </row>
    <row r="18" spans="1:18" ht="42.75">
      <c r="A18" s="28">
        <v>7</v>
      </c>
      <c r="B18" s="51" t="s">
        <v>12</v>
      </c>
      <c r="C18" s="43" t="s">
        <v>202</v>
      </c>
      <c r="D18" s="34" t="s">
        <v>181</v>
      </c>
      <c r="E18" s="34" t="s">
        <v>186</v>
      </c>
      <c r="F18" s="35"/>
      <c r="G18" s="36"/>
      <c r="H18" s="36"/>
      <c r="I18" s="37"/>
      <c r="J18" s="37" t="s">
        <v>47</v>
      </c>
      <c r="K18" s="38">
        <v>10</v>
      </c>
      <c r="L18" s="60" t="s">
        <v>97</v>
      </c>
      <c r="M18" s="40">
        <v>17</v>
      </c>
      <c r="N18" s="31">
        <f>IF(M18="","",M18/$E$9)</f>
        <v>0.34</v>
      </c>
      <c r="O18" s="31">
        <f>IF(M18="","",M18/$K$9)</f>
        <v>0.41463414634146339</v>
      </c>
      <c r="P18" s="41" t="str">
        <f>IF(M18="","",IF($K$9=M18,$L$9,IF(M18&gt;=$H$9,"призер","участник")))</f>
        <v>участник</v>
      </c>
      <c r="Q18" s="37" t="s">
        <v>48</v>
      </c>
      <c r="R18" s="43" t="s">
        <v>47</v>
      </c>
    </row>
    <row r="19" spans="1:18" ht="42.75">
      <c r="A19" s="28">
        <v>6</v>
      </c>
      <c r="B19" s="51" t="s">
        <v>12</v>
      </c>
      <c r="C19" s="43" t="s">
        <v>181</v>
      </c>
      <c r="D19" s="34" t="s">
        <v>205</v>
      </c>
      <c r="E19" s="34" t="s">
        <v>191</v>
      </c>
      <c r="F19" s="35"/>
      <c r="G19" s="36"/>
      <c r="H19" s="36"/>
      <c r="I19" s="37"/>
      <c r="J19" s="37" t="s">
        <v>47</v>
      </c>
      <c r="K19" s="38">
        <v>10</v>
      </c>
      <c r="L19" s="60" t="s">
        <v>96</v>
      </c>
      <c r="M19" s="40">
        <v>16</v>
      </c>
      <c r="N19" s="31">
        <f>IF(M19="","",M19/$E$9)</f>
        <v>0.32</v>
      </c>
      <c r="O19" s="31">
        <f>IF(M19="","",M19/$K$9)</f>
        <v>0.3902439024390244</v>
      </c>
      <c r="P19" s="41" t="str">
        <f>IF(M19="","",IF($K$9=M19,$L$9,IF(M19&gt;=$H$9,"призер","участник")))</f>
        <v>участник</v>
      </c>
      <c r="Q19" s="37" t="s">
        <v>48</v>
      </c>
      <c r="R19" s="43" t="s">
        <v>47</v>
      </c>
    </row>
    <row r="20" spans="1:18" ht="42.75">
      <c r="A20" s="28">
        <v>1</v>
      </c>
      <c r="B20" s="51" t="s">
        <v>12</v>
      </c>
      <c r="C20" s="58" t="s">
        <v>185</v>
      </c>
      <c r="D20" s="34" t="s">
        <v>185</v>
      </c>
      <c r="E20" s="34" t="s">
        <v>182</v>
      </c>
      <c r="F20" s="35"/>
      <c r="G20" s="36"/>
      <c r="H20" s="36"/>
      <c r="I20" s="37"/>
      <c r="J20" s="37" t="s">
        <v>47</v>
      </c>
      <c r="K20" s="38">
        <v>10</v>
      </c>
      <c r="L20" s="60" t="s">
        <v>91</v>
      </c>
      <c r="M20" s="40">
        <v>11</v>
      </c>
      <c r="N20" s="31">
        <f>IF(M20="","",M20/$E$9)</f>
        <v>0.22</v>
      </c>
      <c r="O20" s="31">
        <f>IF(M20="","",M20/$K$9)</f>
        <v>0.26829268292682928</v>
      </c>
      <c r="P20" s="41" t="str">
        <f>IF(M20="","",IF($K$9=M20,$L$9,IF(M20&gt;=$H$9,"призер","участник")))</f>
        <v>участник</v>
      </c>
      <c r="Q20" s="37" t="s">
        <v>48</v>
      </c>
      <c r="R20" s="43" t="s">
        <v>47</v>
      </c>
    </row>
    <row r="21" spans="1:18" ht="42.75">
      <c r="A21" s="28">
        <v>8</v>
      </c>
      <c r="B21" s="51" t="s">
        <v>12</v>
      </c>
      <c r="C21" s="43" t="s">
        <v>190</v>
      </c>
      <c r="D21" s="34" t="s">
        <v>181</v>
      </c>
      <c r="E21" s="34" t="s">
        <v>185</v>
      </c>
      <c r="F21" s="35"/>
      <c r="G21" s="36"/>
      <c r="H21" s="36"/>
      <c r="I21" s="37"/>
      <c r="J21" s="37" t="s">
        <v>47</v>
      </c>
      <c r="K21" s="38">
        <v>10</v>
      </c>
      <c r="L21" s="60" t="s">
        <v>98</v>
      </c>
      <c r="M21" s="40">
        <v>6</v>
      </c>
      <c r="N21" s="31">
        <f>IF(M21="","",M21/$E$9)</f>
        <v>0.12</v>
      </c>
      <c r="O21" s="31">
        <f>IF(M21="","",M21/$K$9)</f>
        <v>0.14634146341463414</v>
      </c>
      <c r="P21" s="41" t="str">
        <f>IF(M21="","",IF($K$9=M21,$L$9,IF(M21&gt;=$H$9,"призер","участник")))</f>
        <v>участник</v>
      </c>
      <c r="Q21" s="37" t="s">
        <v>48</v>
      </c>
      <c r="R21" s="43" t="s">
        <v>47</v>
      </c>
    </row>
    <row r="22" spans="1:18" ht="42.75">
      <c r="A22" s="28">
        <v>11</v>
      </c>
      <c r="B22" s="51" t="s">
        <v>12</v>
      </c>
      <c r="C22" s="43" t="s">
        <v>198</v>
      </c>
      <c r="D22" s="34" t="s">
        <v>193</v>
      </c>
      <c r="E22" s="34" t="s">
        <v>185</v>
      </c>
      <c r="F22" s="35"/>
      <c r="G22" s="36"/>
      <c r="H22" s="36"/>
      <c r="I22" s="37"/>
      <c r="J22" s="37" t="s">
        <v>47</v>
      </c>
      <c r="K22" s="38">
        <v>10</v>
      </c>
      <c r="L22" s="60" t="s">
        <v>101</v>
      </c>
      <c r="M22" s="40">
        <v>4</v>
      </c>
      <c r="N22" s="31">
        <f>IF(M22="","",M22/$E$9)</f>
        <v>0.08</v>
      </c>
      <c r="O22" s="31">
        <f>IF(M22="","",M22/$K$9)</f>
        <v>9.7560975609756101E-2</v>
      </c>
      <c r="P22" s="41" t="str">
        <f>IF(M22="","",IF($K$9=M22,$L$9,IF(M22&gt;=$H$9,"призер","участник")))</f>
        <v>участник</v>
      </c>
      <c r="Q22" s="37" t="s">
        <v>48</v>
      </c>
      <c r="R22" s="43" t="s">
        <v>47</v>
      </c>
    </row>
    <row r="23" spans="1:18">
      <c r="A23" s="28">
        <v>14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>IF(M23="","",M23/$E$9)</f>
        <v/>
      </c>
      <c r="O23" s="31" t="str">
        <f>IF(M23="","",M23/$K$9)</f>
        <v/>
      </c>
      <c r="P23" s="41" t="str">
        <f>IF(M23="","",IF($K$9=M23,$L$9,IF(M23&gt;=$H$9,"призер","участник")))</f>
        <v/>
      </c>
      <c r="Q23" s="37"/>
      <c r="R23" s="43"/>
    </row>
    <row r="24" spans="1:18">
      <c r="A24" s="28">
        <v>15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>IF(M24="","",M24/$E$9)</f>
        <v/>
      </c>
      <c r="O24" s="31" t="str">
        <f>IF(M24="","",M24/$K$9)</f>
        <v/>
      </c>
      <c r="P24" s="41" t="str">
        <f>IF(M24="","",IF($K$9=M24,$L$9,IF(M24&gt;=$H$9,"призер","участник")))</f>
        <v/>
      </c>
      <c r="Q24" s="37"/>
      <c r="R24" s="43"/>
    </row>
    <row r="25" spans="1:18">
      <c r="A25" s="28">
        <v>16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>IF(M25="","",M25/$E$9)</f>
        <v/>
      </c>
      <c r="O25" s="31" t="str">
        <f>IF(M25="","",M25/$K$9)</f>
        <v/>
      </c>
      <c r="P25" s="41" t="str">
        <f>IF(M25="","",IF($K$9=M25,$L$9,IF(M25&gt;=$H$9,"призер","участник")))</f>
        <v/>
      </c>
      <c r="Q25" s="37"/>
      <c r="R25" s="43"/>
    </row>
    <row r="26" spans="1:18">
      <c r="A26" s="28">
        <v>17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>IF(M26="","",M26/$E$9)</f>
        <v/>
      </c>
      <c r="O26" s="31" t="str">
        <f>IF(M26="","",M26/$K$9)</f>
        <v/>
      </c>
      <c r="P26" s="41" t="str">
        <f>IF(M26="","",IF($K$9=M26,$L$9,IF(M26&gt;=$H$9,"призер","участник")))</f>
        <v/>
      </c>
      <c r="Q26" s="37"/>
      <c r="R26" s="43"/>
    </row>
    <row r="27" spans="1:18">
      <c r="A27" s="28">
        <v>18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>IF(M27="","",M27/$E$9)</f>
        <v/>
      </c>
      <c r="O27" s="31" t="str">
        <f>IF(M27="","",M27/$K$9)</f>
        <v/>
      </c>
      <c r="P27" s="41" t="str">
        <f>IF(M27="","",IF($K$9=M27,$L$9,IF(M27&gt;=$H$9,"призер","участник")))</f>
        <v/>
      </c>
      <c r="Q27" s="37"/>
      <c r="R27" s="43"/>
    </row>
    <row r="28" spans="1:18">
      <c r="A28" s="28">
        <v>19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>IF(M28="","",M28/$E$9)</f>
        <v/>
      </c>
      <c r="O28" s="31" t="str">
        <f>IF(M28="","",M28/$K$9)</f>
        <v/>
      </c>
      <c r="P28" s="41" t="str">
        <f>IF(M28="","",IF($K$9=M28,$L$9,IF(M28&gt;=$H$9,"призер","участник")))</f>
        <v/>
      </c>
      <c r="Q28" s="37"/>
      <c r="R28" s="43"/>
    </row>
    <row r="29" spans="1:18">
      <c r="A29" s="28">
        <v>20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>IF(M29="","",M29/$E$9)</f>
        <v/>
      </c>
      <c r="O29" s="31" t="str">
        <f>IF(M29="","",M29/$K$9)</f>
        <v/>
      </c>
      <c r="P29" s="41" t="str">
        <f>IF(M29="","",IF($K$9=M29,$L$9,IF(M29&gt;=$H$9,"призер","участник")))</f>
        <v/>
      </c>
      <c r="Q29" s="37"/>
      <c r="R29" s="43"/>
    </row>
    <row r="30" spans="1:18">
      <c r="A30" s="28">
        <v>21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>IF(M30="","",M30/$E$9)</f>
        <v/>
      </c>
      <c r="O30" s="31" t="str">
        <f>IF(M30="","",M30/$K$9)</f>
        <v/>
      </c>
      <c r="P30" s="41" t="str">
        <f>IF(M30="","",IF($K$9=M30,$L$9,IF(M30&gt;=$H$9,"призер","участник")))</f>
        <v/>
      </c>
      <c r="Q30" s="37"/>
      <c r="R30" s="43"/>
    </row>
    <row r="31" spans="1:18">
      <c r="A31" s="28">
        <v>22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>IF(M31="","",M31/$E$9)</f>
        <v/>
      </c>
      <c r="O31" s="31" t="str">
        <f>IF(M31="","",M31/$K$9)</f>
        <v/>
      </c>
      <c r="P31" s="41" t="str">
        <f>IF(M31="","",IF($K$9=M31,$L$9,IF(M31&gt;=$H$9,"призер","участник")))</f>
        <v/>
      </c>
      <c r="Q31" s="37"/>
      <c r="R31" s="43"/>
    </row>
    <row r="32" spans="1:18">
      <c r="A32" s="28">
        <v>23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>IF(M32="","",M32/$E$9)</f>
        <v/>
      </c>
      <c r="O32" s="31" t="str">
        <f>IF(M32="","",M32/$K$9)</f>
        <v/>
      </c>
      <c r="P32" s="41" t="str">
        <f>IF(M32="","",IF($K$9=M32,$L$9,IF(M32&gt;=$H$9,"призер","участник")))</f>
        <v/>
      </c>
      <c r="Q32" s="37"/>
      <c r="R32" s="43"/>
    </row>
    <row r="33" spans="1:18">
      <c r="A33" s="28">
        <v>24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>IF(M33="","",M33/$E$9)</f>
        <v/>
      </c>
      <c r="O33" s="31" t="str">
        <f>IF(M33="","",M33/$K$9)</f>
        <v/>
      </c>
      <c r="P33" s="41" t="str">
        <f>IF(M33="","",IF($K$9=M33,$L$9,IF(M33&gt;=$H$9,"призер","участник")))</f>
        <v/>
      </c>
      <c r="Q33" s="37"/>
      <c r="R33" s="43"/>
    </row>
    <row r="34" spans="1:18">
      <c r="A34" s="28">
        <v>25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>IF(M34="","",M34/$E$9)</f>
        <v/>
      </c>
      <c r="O34" s="31" t="str">
        <f>IF(M34="","",M34/$K$9)</f>
        <v/>
      </c>
      <c r="P34" s="41" t="str">
        <f>IF(M34="","",IF($K$9=M34,$L$9,IF(M34&gt;=$H$9,"призер","участник")))</f>
        <v/>
      </c>
      <c r="Q34" s="37"/>
      <c r="R34" s="43"/>
    </row>
    <row r="35" spans="1:18">
      <c r="A35" s="28">
        <v>26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>IF(M35="","",M35/$E$9)</f>
        <v/>
      </c>
      <c r="O35" s="31" t="str">
        <f>IF(M35="","",M35/$K$9)</f>
        <v/>
      </c>
      <c r="P35" s="41" t="str">
        <f>IF(M35="","",IF($K$9=M35,$L$9,IF(M35&gt;=$H$9,"призер","участник")))</f>
        <v/>
      </c>
      <c r="Q35" s="37"/>
      <c r="R35" s="43"/>
    </row>
    <row r="36" spans="1:18">
      <c r="A36" s="28">
        <v>27</v>
      </c>
      <c r="B36" s="51" t="s">
        <v>12</v>
      </c>
      <c r="C36" s="34"/>
      <c r="D36" s="47"/>
      <c r="E36" s="47"/>
      <c r="F36" s="48"/>
      <c r="G36" s="36"/>
      <c r="H36" s="36"/>
      <c r="I36" s="43"/>
      <c r="J36" s="43"/>
      <c r="K36" s="38"/>
      <c r="L36" s="39"/>
      <c r="M36" s="40"/>
      <c r="N36" s="31" t="str">
        <f>IF(M36="","",M36/$E$9)</f>
        <v/>
      </c>
      <c r="O36" s="31" t="str">
        <f>IF(M36="","",M36/$K$9)</f>
        <v/>
      </c>
      <c r="P36" s="41" t="str">
        <f>IF(M36="","",IF($K$9=M36,$L$9,IF(M36&gt;=$H$9,"призер","участник")))</f>
        <v/>
      </c>
      <c r="Q36" s="37"/>
      <c r="R36" s="43"/>
    </row>
    <row r="37" spans="1:18">
      <c r="A37" s="28">
        <v>28</v>
      </c>
      <c r="B37" s="51" t="s">
        <v>12</v>
      </c>
      <c r="C37" s="34"/>
      <c r="D37" s="34"/>
      <c r="E37" s="34"/>
      <c r="F37" s="35"/>
      <c r="G37" s="36"/>
      <c r="H37" s="36"/>
      <c r="I37" s="37"/>
      <c r="J37" s="37"/>
      <c r="K37" s="38"/>
      <c r="L37" s="39"/>
      <c r="M37" s="40"/>
      <c r="N37" s="31" t="str">
        <f>IF(M37="","",M37/$E$9)</f>
        <v/>
      </c>
      <c r="O37" s="31" t="str">
        <f>IF(M37="","",M37/$K$9)</f>
        <v/>
      </c>
      <c r="P37" s="41" t="str">
        <f>IF(M37="","",IF($K$9=M37,$L$9,IF(M37&gt;=$H$9,"призер","участник")))</f>
        <v/>
      </c>
      <c r="Q37" s="37"/>
      <c r="R37" s="43"/>
    </row>
    <row r="38" spans="1:18">
      <c r="A38" s="28">
        <v>29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>IF(M38="","",M38/$E$9)</f>
        <v/>
      </c>
      <c r="O38" s="31" t="str">
        <f>IF(M38="","",M38/$K$9)</f>
        <v/>
      </c>
      <c r="P38" s="41" t="str">
        <f>IF(M38="","",IF($K$9=M38,$L$9,IF(M38&gt;=$H$9,"призер","участник")))</f>
        <v/>
      </c>
      <c r="Q38" s="37"/>
      <c r="R38" s="43"/>
    </row>
    <row r="39" spans="1:18">
      <c r="A39" s="28">
        <v>30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>IF(M39="","",M39/$E$9)</f>
        <v/>
      </c>
      <c r="O39" s="31" t="str">
        <f>IF(M39="","",M39/$K$9)</f>
        <v/>
      </c>
      <c r="P39" s="41" t="str">
        <f>IF(M39="","",IF($K$9=M39,$L$9,IF(M39&gt;=$H$9,"призер","участник")))</f>
        <v/>
      </c>
      <c r="Q39" s="37"/>
      <c r="R39" s="43"/>
    </row>
    <row r="40" spans="1:18">
      <c r="A40" s="28">
        <v>31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>IF(M40="","",M40/$E$9)</f>
        <v/>
      </c>
      <c r="O40" s="31" t="str">
        <f>IF(M40="","",M40/$K$9)</f>
        <v/>
      </c>
      <c r="P40" s="41" t="str">
        <f>IF(M40="","",IF($K$9=M40,$L$9,IF(M40&gt;=$H$9,"призер","участник")))</f>
        <v/>
      </c>
      <c r="Q40" s="37"/>
      <c r="R40" s="43"/>
    </row>
    <row r="41" spans="1:18">
      <c r="A41" s="28">
        <v>32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>IF(M41="","",M41/$E$9)</f>
        <v/>
      </c>
      <c r="O41" s="31" t="str">
        <f>IF(M41="","",M41/$K$9)</f>
        <v/>
      </c>
      <c r="P41" s="41" t="str">
        <f>IF(M41="","",IF($K$9=M41,$L$9,IF(M41&gt;=$H$9,"призер","участник")))</f>
        <v/>
      </c>
      <c r="Q41" s="37"/>
      <c r="R41" s="43"/>
    </row>
    <row r="42" spans="1:18">
      <c r="A42" s="28">
        <v>33</v>
      </c>
      <c r="B42" s="51" t="s">
        <v>12</v>
      </c>
      <c r="C42" s="34"/>
      <c r="D42" s="34"/>
      <c r="E42" s="34"/>
      <c r="F42" s="35"/>
      <c r="G42" s="42"/>
      <c r="H42" s="42"/>
      <c r="I42" s="37"/>
      <c r="J42" s="37"/>
      <c r="K42" s="38"/>
      <c r="L42" s="39"/>
      <c r="M42" s="40"/>
      <c r="N42" s="31" t="str">
        <f>IF(M42="","",M42/$E$9)</f>
        <v/>
      </c>
      <c r="O42" s="31" t="str">
        <f>IF(M42="","",M42/$K$9)</f>
        <v/>
      </c>
      <c r="P42" s="41" t="str">
        <f>IF(M42="","",IF($K$9=M42,$L$9,IF(M42&gt;=$H$9,"призер","участник")))</f>
        <v/>
      </c>
      <c r="Q42" s="37"/>
      <c r="R42" s="43"/>
    </row>
    <row r="43" spans="1:18">
      <c r="A43" s="28">
        <v>34</v>
      </c>
      <c r="B43" s="51" t="s">
        <v>12</v>
      </c>
      <c r="C43" s="34"/>
      <c r="D43" s="34"/>
      <c r="E43" s="34"/>
      <c r="F43" s="35"/>
      <c r="G43" s="36"/>
      <c r="H43" s="36"/>
      <c r="I43" s="37"/>
      <c r="J43" s="37"/>
      <c r="K43" s="38"/>
      <c r="L43" s="39"/>
      <c r="M43" s="40"/>
      <c r="N43" s="31" t="str">
        <f>IF(M43="","",M43/$E$9)</f>
        <v/>
      </c>
      <c r="O43" s="31" t="str">
        <f>IF(M43="","",M43/$K$9)</f>
        <v/>
      </c>
      <c r="P43" s="41" t="str">
        <f>IF(M43="","",IF($K$9=M43,$L$9,IF(M43&gt;=$H$9,"призер","участник")))</f>
        <v/>
      </c>
      <c r="Q43" s="37"/>
      <c r="R43" s="43"/>
    </row>
    <row r="44" spans="1:18">
      <c r="A44" s="28">
        <v>35</v>
      </c>
      <c r="B44" s="51" t="s">
        <v>12</v>
      </c>
      <c r="C44" s="34"/>
      <c r="D44" s="34"/>
      <c r="E44" s="34"/>
      <c r="F44" s="35"/>
      <c r="G44" s="42"/>
      <c r="H44" s="42"/>
      <c r="I44" s="37"/>
      <c r="J44" s="37"/>
      <c r="K44" s="38"/>
      <c r="L44" s="39"/>
      <c r="M44" s="40"/>
      <c r="N44" s="31" t="str">
        <f>IF(M44="","",M44/$E$9)</f>
        <v/>
      </c>
      <c r="O44" s="31" t="str">
        <f>IF(M44="","",M44/$K$9)</f>
        <v/>
      </c>
      <c r="P44" s="41" t="str">
        <f>IF(M44="","",IF($K$9=M44,$L$9,IF(M44&gt;=$H$9,"призер","участник")))</f>
        <v/>
      </c>
      <c r="Q44" s="37"/>
      <c r="R44" s="43"/>
    </row>
    <row r="45" spans="1:18">
      <c r="A45" s="28">
        <v>36</v>
      </c>
      <c r="B45" s="51" t="s">
        <v>12</v>
      </c>
      <c r="C45" s="34"/>
      <c r="D45" s="34"/>
      <c r="E45" s="34"/>
      <c r="F45" s="35"/>
      <c r="G45" s="36"/>
      <c r="H45" s="36"/>
      <c r="I45" s="37"/>
      <c r="J45" s="37"/>
      <c r="K45" s="38"/>
      <c r="L45" s="39"/>
      <c r="M45" s="40"/>
      <c r="N45" s="31" t="str">
        <f>IF(M45="","",M45/$E$9)</f>
        <v/>
      </c>
      <c r="O45" s="31" t="str">
        <f>IF(M45="","",M45/$K$9)</f>
        <v/>
      </c>
      <c r="P45" s="41" t="str">
        <f>IF(M45="","",IF($K$9=M45,$L$9,IF(M45&gt;=$H$9,"призер","участник")))</f>
        <v/>
      </c>
      <c r="Q45" s="37"/>
      <c r="R45" s="43"/>
    </row>
    <row r="46" spans="1:18">
      <c r="A46" s="28">
        <v>37</v>
      </c>
      <c r="B46" s="51" t="s">
        <v>12</v>
      </c>
      <c r="C46" s="34"/>
      <c r="D46" s="34"/>
      <c r="E46" s="34"/>
      <c r="F46" s="35"/>
      <c r="G46" s="42"/>
      <c r="H46" s="42"/>
      <c r="I46" s="37"/>
      <c r="J46" s="37"/>
      <c r="K46" s="38"/>
      <c r="L46" s="39"/>
      <c r="M46" s="40"/>
      <c r="N46" s="31" t="str">
        <f>IF(M46="","",M46/$E$9)</f>
        <v/>
      </c>
      <c r="O46" s="31" t="str">
        <f>IF(M46="","",M46/$K$9)</f>
        <v/>
      </c>
      <c r="P46" s="41" t="str">
        <f>IF(M46="","",IF($K$9=M46,$L$9,IF(M46&gt;=$H$9,"призер","участник")))</f>
        <v/>
      </c>
      <c r="Q46" s="37"/>
      <c r="R46" s="43"/>
    </row>
    <row r="47" spans="1:18">
      <c r="A47" s="28">
        <v>38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>IF(M47="","",M47/$E$9)</f>
        <v/>
      </c>
      <c r="O47" s="31" t="str">
        <f>IF(M47="","",M47/$K$9)</f>
        <v/>
      </c>
      <c r="P47" s="41" t="str">
        <f>IF(M47="","",IF($K$9=M47,$L$9,IF(M47&gt;=$H$9,"призер","участник")))</f>
        <v/>
      </c>
      <c r="Q47" s="37"/>
      <c r="R47" s="43"/>
    </row>
    <row r="48" spans="1:18">
      <c r="A48" s="28">
        <v>39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>IF(M48="","",M48/$E$9)</f>
        <v/>
      </c>
      <c r="O48" s="31" t="str">
        <f>IF(M48="","",M48/$K$9)</f>
        <v/>
      </c>
      <c r="P48" s="41" t="str">
        <f>IF(M48="","",IF($K$9=M48,$L$9,IF(M48&gt;=$H$9,"призер","участник")))</f>
        <v/>
      </c>
      <c r="Q48" s="37"/>
      <c r="R48" s="43"/>
    </row>
    <row r="49" spans="1:18">
      <c r="A49" s="28">
        <v>40</v>
      </c>
      <c r="B49" s="51" t="s">
        <v>12</v>
      </c>
      <c r="C49" s="47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>IF(M49="","",M49/$E$9)</f>
        <v/>
      </c>
      <c r="O49" s="31" t="str">
        <f>IF(M49="","",M49/$K$9)</f>
        <v/>
      </c>
      <c r="P49" s="41" t="str">
        <f>IF(M49="","",IF($K$9=M49,$L$9,IF(M49&gt;=$H$9,"призер","участник")))</f>
        <v/>
      </c>
      <c r="Q49" s="37"/>
      <c r="R49" s="43"/>
    </row>
    <row r="50" spans="1:18">
      <c r="A50" s="28">
        <v>41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>IF(M50="","",M50/$E$9)</f>
        <v/>
      </c>
      <c r="O50" s="31" t="str">
        <f>IF(M50="","",M50/$K$9)</f>
        <v/>
      </c>
      <c r="P50" s="41" t="str">
        <f>IF(M50="","",IF($K$9=M50,$L$9,IF(M50&gt;=$H$9,"призер","участник")))</f>
        <v/>
      </c>
      <c r="Q50" s="37"/>
      <c r="R50" s="43"/>
    </row>
    <row r="51" spans="1:18">
      <c r="A51" s="28">
        <v>42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>IF(M51="","",M51/$E$9)</f>
        <v/>
      </c>
      <c r="O51" s="31" t="str">
        <f>IF(M51="","",M51/$K$9)</f>
        <v/>
      </c>
      <c r="P51" s="41" t="str">
        <f>IF(M51="","",IF($K$9=M51,$L$9,IF(M51&gt;=$H$9,"призер","участник")))</f>
        <v/>
      </c>
      <c r="Q51" s="37"/>
      <c r="R51" s="43"/>
    </row>
    <row r="52" spans="1:18">
      <c r="A52" s="28">
        <v>43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>IF(M52="","",M52/$E$9)</f>
        <v/>
      </c>
      <c r="O52" s="31" t="str">
        <f>IF(M52="","",M52/$K$9)</f>
        <v/>
      </c>
      <c r="P52" s="41" t="str">
        <f>IF(M52="","",IF($K$9=M52,$L$9,IF(M52&gt;=$H$9,"призер","участник")))</f>
        <v/>
      </c>
      <c r="Q52" s="37"/>
      <c r="R52" s="43"/>
    </row>
    <row r="53" spans="1:18">
      <c r="A53" s="28">
        <v>44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>IF(M53="","",M53/$E$9)</f>
        <v/>
      </c>
      <c r="O53" s="31" t="str">
        <f>IF(M53="","",M53/$K$9)</f>
        <v/>
      </c>
      <c r="P53" s="41" t="str">
        <f>IF(M53="","",IF($K$9=M53,$L$9,IF(M53&gt;=$H$9,"призер","участник")))</f>
        <v/>
      </c>
      <c r="Q53" s="37"/>
      <c r="R53" s="43"/>
    </row>
    <row r="54" spans="1:18">
      <c r="A54" s="28">
        <v>45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>IF(M54="","",M54/$E$9)</f>
        <v/>
      </c>
      <c r="O54" s="31" t="str">
        <f>IF(M54="","",M54/$K$9)</f>
        <v/>
      </c>
      <c r="P54" s="41" t="str">
        <f>IF(M54="","",IF($K$9=M54,$L$9,IF(M54&gt;=$H$9,"призер","участник")))</f>
        <v/>
      </c>
      <c r="Q54" s="37"/>
      <c r="R54" s="43"/>
    </row>
    <row r="55" spans="1:18">
      <c r="A55" s="28">
        <v>46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>IF(M55="","",M55/$E$9)</f>
        <v/>
      </c>
      <c r="O55" s="31" t="str">
        <f>IF(M55="","",M55/$K$9)</f>
        <v/>
      </c>
      <c r="P55" s="41" t="str">
        <f>IF(M55="","",IF($K$9=M55,$L$9,IF(M55&gt;=$H$9,"призер","участник")))</f>
        <v/>
      </c>
      <c r="Q55" s="37"/>
      <c r="R55" s="43"/>
    </row>
    <row r="56" spans="1:18">
      <c r="A56" s="28">
        <v>47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>IF(M56="","",M56/$E$9)</f>
        <v/>
      </c>
      <c r="O56" s="31" t="str">
        <f>IF(M56="","",M56/$K$9)</f>
        <v/>
      </c>
      <c r="P56" s="41" t="str">
        <f>IF(M56="","",IF($K$9=M56,$L$9,IF(M56&gt;=$H$9,"призер","участник")))</f>
        <v/>
      </c>
      <c r="Q56" s="37"/>
      <c r="R56" s="43"/>
    </row>
    <row r="57" spans="1:18">
      <c r="A57" s="28">
        <v>48</v>
      </c>
      <c r="B57" s="51" t="s">
        <v>12</v>
      </c>
      <c r="C57" s="34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>IF(M57="","",M57/$E$9)</f>
        <v/>
      </c>
      <c r="O57" s="31" t="str">
        <f>IF(M57="","",M57/$K$9)</f>
        <v/>
      </c>
      <c r="P57" s="41" t="str">
        <f>IF(M57="","",IF($K$9=M57,$L$9,IF(M57&gt;=$H$9,"призер","участник")))</f>
        <v/>
      </c>
      <c r="Q57" s="37"/>
      <c r="R57" s="43"/>
    </row>
    <row r="58" spans="1:18">
      <c r="A58" s="28">
        <v>49</v>
      </c>
      <c r="B58" s="51" t="s">
        <v>12</v>
      </c>
      <c r="C58" s="34"/>
      <c r="D58" s="34"/>
      <c r="E58" s="34"/>
      <c r="F58" s="35"/>
      <c r="G58" s="42"/>
      <c r="H58" s="42"/>
      <c r="I58" s="37"/>
      <c r="J58" s="37"/>
      <c r="K58" s="38"/>
      <c r="L58" s="39"/>
      <c r="M58" s="40"/>
      <c r="N58" s="31" t="str">
        <f>IF(M58="","",M58/$E$9)</f>
        <v/>
      </c>
      <c r="O58" s="31" t="str">
        <f>IF(M58="","",M58/$K$9)</f>
        <v/>
      </c>
      <c r="P58" s="41" t="str">
        <f>IF(M58="","",IF($K$9=M58,$L$9,IF(M58&gt;=$H$9,"призер","участник")))</f>
        <v/>
      </c>
      <c r="Q58" s="37"/>
      <c r="R58" s="43"/>
    </row>
    <row r="59" spans="1:18">
      <c r="A59" s="28">
        <v>50</v>
      </c>
      <c r="B59" s="51" t="s">
        <v>12</v>
      </c>
      <c r="C59" s="34"/>
      <c r="D59" s="34"/>
      <c r="E59" s="34"/>
      <c r="F59" s="35"/>
      <c r="G59" s="36"/>
      <c r="H59" s="36"/>
      <c r="I59" s="37"/>
      <c r="J59" s="37"/>
      <c r="K59" s="38"/>
      <c r="L59" s="39"/>
      <c r="M59" s="40"/>
      <c r="N59" s="31" t="str">
        <f>IF(M59="","",M59/$E$9)</f>
        <v/>
      </c>
      <c r="O59" s="31" t="str">
        <f>IF(M59="","",M59/$K$9)</f>
        <v/>
      </c>
      <c r="P59" s="41" t="str">
        <f>IF(M59="","",IF($K$9=M59,$L$9,IF(M59&gt;=$H$9,"призер","участник")))</f>
        <v/>
      </c>
      <c r="Q59" s="37"/>
      <c r="R59" s="43"/>
    </row>
    <row r="60" spans="1:18">
      <c r="C60" s="34"/>
      <c r="L60" s="39"/>
    </row>
    <row r="61" spans="1:18">
      <c r="B61" s="33" t="s">
        <v>23</v>
      </c>
      <c r="C61" s="34"/>
      <c r="L61" s="39"/>
    </row>
    <row r="62" spans="1:18">
      <c r="C62" s="34"/>
      <c r="L62" s="39"/>
    </row>
    <row r="63" spans="1:18">
      <c r="C63" s="34"/>
      <c r="L63" s="39"/>
    </row>
    <row r="64" spans="1:18">
      <c r="C64" s="34"/>
      <c r="L64" s="39"/>
    </row>
    <row r="65" spans="3:12">
      <c r="C65" s="34"/>
      <c r="L65" s="39"/>
    </row>
    <row r="66" spans="3:12">
      <c r="C66" s="34"/>
      <c r="L66" s="39"/>
    </row>
    <row r="67" spans="3:12">
      <c r="C67" s="34"/>
      <c r="L67" s="39"/>
    </row>
    <row r="68" spans="3:12">
      <c r="C68" s="34"/>
      <c r="L68" s="39"/>
    </row>
    <row r="69" spans="3:12">
      <c r="C69" s="34"/>
      <c r="L69" s="39"/>
    </row>
    <row r="70" spans="3:12">
      <c r="C70" s="34"/>
      <c r="L70" s="39"/>
    </row>
    <row r="71" spans="3:12">
      <c r="C71" s="34"/>
      <c r="L71" s="39"/>
    </row>
    <row r="72" spans="3:12">
      <c r="C72" s="34"/>
      <c r="L72" s="39"/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1" priority="4" stopIfTrue="1">
      <formula>ISBLANK(C4)</formula>
    </cfRule>
  </conditionalFormatting>
  <dataValidations count="1">
    <dataValidation allowBlank="1" showInputMessage="1" showErrorMessage="1" sqref="C4:C8 D11:F11 C11:C23 B10:F10 E6:E7 F4:F8 E9 A4:A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5"/>
  <sheetViews>
    <sheetView topLeftCell="A10" zoomScaleNormal="100" workbookViewId="0">
      <selection activeCell="E20" sqref="E20"/>
    </sheetView>
  </sheetViews>
  <sheetFormatPr defaultColWidth="9.140625" defaultRowHeight="1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>
      <c r="B2" s="11"/>
      <c r="C2" s="65" t="s">
        <v>103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COUNTA(M11:M59)</f>
        <v>5</v>
      </c>
    </row>
    <row r="3" spans="1:21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>
      <c r="A4" s="49" t="s">
        <v>0</v>
      </c>
      <c r="B4" s="15"/>
      <c r="C4" s="49" t="s">
        <v>46</v>
      </c>
      <c r="E4" s="16" t="s">
        <v>21</v>
      </c>
      <c r="F4" s="17"/>
      <c r="Q4" s="18" t="s">
        <v>33</v>
      </c>
      <c r="R4" s="19">
        <f>COUNTIF(P11:P59,"победитель")</f>
        <v>1</v>
      </c>
    </row>
    <row r="5" spans="1:21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COUNTIF(P11:P59,"призер")</f>
        <v>2</v>
      </c>
    </row>
    <row r="6" spans="1:21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COUNTIF(P11:P59,"участник")</f>
        <v>2</v>
      </c>
    </row>
    <row r="7" spans="1:21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>
      <c r="A8" s="49" t="s">
        <v>7</v>
      </c>
      <c r="B8" s="15"/>
      <c r="C8" s="50">
        <v>45944</v>
      </c>
      <c r="F8" s="17"/>
      <c r="Q8" s="22" t="s">
        <v>31</v>
      </c>
      <c r="R8" s="21">
        <f>(R4+R5)/R2</f>
        <v>0.6</v>
      </c>
    </row>
    <row r="9" spans="1:21">
      <c r="C9" s="66" t="s">
        <v>24</v>
      </c>
      <c r="D9" s="66"/>
      <c r="E9" s="14">
        <v>50</v>
      </c>
      <c r="G9" s="18" t="s">
        <v>44</v>
      </c>
      <c r="H9" s="57">
        <f>E9/2</f>
        <v>25</v>
      </c>
      <c r="J9" s="23" t="s">
        <v>13</v>
      </c>
      <c r="K9" s="24">
        <f>MAX(M11:M59)</f>
        <v>37</v>
      </c>
      <c r="L9" s="25" t="str">
        <f>IF(K9*100/E9&gt;=50,"победитель","участник")</f>
        <v>победитель</v>
      </c>
      <c r="P9" s="26">
        <f>R8-45%</f>
        <v>0.14999999999999997</v>
      </c>
      <c r="Q9" s="18" t="s">
        <v>26</v>
      </c>
      <c r="R9" s="27">
        <f>IF((R2*P9)&gt;0,(R2*P9),0)</f>
        <v>0.74999999999999978</v>
      </c>
    </row>
    <row r="10" spans="1:21" ht="90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>
      <c r="A11" s="28">
        <v>4</v>
      </c>
      <c r="B11" s="51" t="s">
        <v>12</v>
      </c>
      <c r="C11" s="43" t="s">
        <v>183</v>
      </c>
      <c r="D11" s="34" t="s">
        <v>190</v>
      </c>
      <c r="E11" s="34" t="s">
        <v>203</v>
      </c>
      <c r="F11" s="35"/>
      <c r="G11" s="36"/>
      <c r="H11" s="36"/>
      <c r="I11" s="37"/>
      <c r="J11" s="37" t="s">
        <v>104</v>
      </c>
      <c r="K11" s="38">
        <v>11</v>
      </c>
      <c r="L11" s="60" t="s">
        <v>107</v>
      </c>
      <c r="M11" s="40">
        <v>37</v>
      </c>
      <c r="N11" s="31">
        <f>IF(M11="","",M11/$E$9)</f>
        <v>0.74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48</v>
      </c>
      <c r="R11" s="43" t="s">
        <v>104</v>
      </c>
    </row>
    <row r="12" spans="1:21" ht="42.75">
      <c r="A12" s="28">
        <v>1</v>
      </c>
      <c r="B12" s="51" t="s">
        <v>12</v>
      </c>
      <c r="C12" s="43" t="s">
        <v>181</v>
      </c>
      <c r="D12" s="34" t="s">
        <v>191</v>
      </c>
      <c r="E12" s="34" t="s">
        <v>193</v>
      </c>
      <c r="F12" s="35"/>
      <c r="G12" s="36"/>
      <c r="H12" s="36"/>
      <c r="I12" s="37"/>
      <c r="J12" s="37" t="s">
        <v>104</v>
      </c>
      <c r="K12" s="38">
        <v>11</v>
      </c>
      <c r="L12" s="60" t="s">
        <v>105</v>
      </c>
      <c r="M12" s="40">
        <v>34</v>
      </c>
      <c r="N12" s="31">
        <f>IF(M12="","",M12/$E$9)</f>
        <v>0.68</v>
      </c>
      <c r="O12" s="31">
        <f>IF(M12="","",M12/$K$9)</f>
        <v>0.91891891891891897</v>
      </c>
      <c r="P12" s="41" t="str">
        <f>IF(M12="","",IF($K$9=M12,$L$9,IF(M12&gt;=$H$9,"призер","участник")))</f>
        <v>призер</v>
      </c>
      <c r="Q12" s="37" t="s">
        <v>48</v>
      </c>
      <c r="R12" s="43" t="s">
        <v>104</v>
      </c>
    </row>
    <row r="13" spans="1:21" ht="42.75">
      <c r="A13" s="28">
        <v>3</v>
      </c>
      <c r="B13" s="51" t="s">
        <v>12</v>
      </c>
      <c r="C13" s="43" t="s">
        <v>190</v>
      </c>
      <c r="D13" s="34" t="s">
        <v>183</v>
      </c>
      <c r="E13" s="34" t="s">
        <v>187</v>
      </c>
      <c r="F13" s="44"/>
      <c r="G13" s="36"/>
      <c r="H13" s="36"/>
      <c r="I13" s="45"/>
      <c r="J13" s="45" t="s">
        <v>104</v>
      </c>
      <c r="K13" s="46">
        <v>11</v>
      </c>
      <c r="L13" s="60" t="s">
        <v>106</v>
      </c>
      <c r="M13" s="40">
        <v>26</v>
      </c>
      <c r="N13" s="31">
        <f>IF(M13="","",M13/$E$9)</f>
        <v>0.52</v>
      </c>
      <c r="O13" s="31">
        <f>IF(M13="","",M13/$K$9)</f>
        <v>0.70270270270270274</v>
      </c>
      <c r="P13" s="41" t="str">
        <f>IF(M13="","",IF($K$9=M13,$L$9,IF(M13&gt;=$H$9,"призер","участник")))</f>
        <v>призер</v>
      </c>
      <c r="Q13" s="37" t="s">
        <v>48</v>
      </c>
      <c r="R13" s="43" t="s">
        <v>104</v>
      </c>
    </row>
    <row r="14" spans="1:21" ht="42.75">
      <c r="A14" s="28">
        <v>6</v>
      </c>
      <c r="B14" s="51" t="s">
        <v>12</v>
      </c>
      <c r="C14" s="59" t="s">
        <v>194</v>
      </c>
      <c r="D14" s="34" t="s">
        <v>182</v>
      </c>
      <c r="E14" s="34" t="s">
        <v>182</v>
      </c>
      <c r="F14" s="35"/>
      <c r="G14" s="36"/>
      <c r="H14" s="36"/>
      <c r="I14" s="37"/>
      <c r="J14" s="37" t="s">
        <v>104</v>
      </c>
      <c r="K14" s="38">
        <v>11</v>
      </c>
      <c r="L14" s="60" t="s">
        <v>109</v>
      </c>
      <c r="M14" s="40">
        <v>16.5</v>
      </c>
      <c r="N14" s="31">
        <f>IF(M14="","",M14/$E$9)</f>
        <v>0.33</v>
      </c>
      <c r="O14" s="31">
        <f>IF(M14="","",M14/$K$9)</f>
        <v>0.44594594594594594</v>
      </c>
      <c r="P14" s="41" t="str">
        <f>IF(M14="","",IF($K$9=M14,$L$9,IF(M14&gt;=$H$9,"призер","участник")))</f>
        <v>участник</v>
      </c>
      <c r="Q14" s="37" t="s">
        <v>48</v>
      </c>
      <c r="R14" s="43" t="s">
        <v>104</v>
      </c>
    </row>
    <row r="15" spans="1:21" ht="42.75">
      <c r="A15" s="28">
        <v>5</v>
      </c>
      <c r="B15" s="51" t="s">
        <v>12</v>
      </c>
      <c r="C15" s="43" t="s">
        <v>183</v>
      </c>
      <c r="D15" s="34" t="s">
        <v>180</v>
      </c>
      <c r="E15" s="34" t="s">
        <v>186</v>
      </c>
      <c r="F15" s="35"/>
      <c r="G15" s="36"/>
      <c r="H15" s="36"/>
      <c r="I15" s="37"/>
      <c r="J15" s="37" t="s">
        <v>104</v>
      </c>
      <c r="K15" s="38">
        <v>11</v>
      </c>
      <c r="L15" s="60" t="s">
        <v>108</v>
      </c>
      <c r="M15" s="40">
        <v>3.5</v>
      </c>
      <c r="N15" s="31">
        <f>IF(M15="","",M15/$E$9)</f>
        <v>7.0000000000000007E-2</v>
      </c>
      <c r="O15" s="31">
        <f>IF(M15="","",M15/$K$9)</f>
        <v>9.45945945945946E-2</v>
      </c>
      <c r="P15" s="41" t="str">
        <f>IF(M15="","",IF($K$9=M15,$L$9,IF(M15&gt;=$H$9,"призер","участник")))</f>
        <v>участник</v>
      </c>
      <c r="Q15" s="37" t="s">
        <v>48</v>
      </c>
      <c r="R15" s="43" t="s">
        <v>104</v>
      </c>
    </row>
    <row r="16" spans="1:21">
      <c r="A16" s="28">
        <v>7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>IF(M16="","",M16/$E$9)</f>
        <v/>
      </c>
      <c r="O16" s="31" t="str">
        <f>IF(M16="","",M16/$K$9)</f>
        <v/>
      </c>
      <c r="P16" s="41" t="str">
        <f>IF(M16="","",IF($K$9=M16,$L$9,IF(M16&gt;=$H$9,"призер","участник")))</f>
        <v/>
      </c>
      <c r="Q16" s="37"/>
      <c r="R16" s="43"/>
    </row>
    <row r="17" spans="1:18">
      <c r="A17" s="28">
        <v>8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>IF(M17="","",M17/$E$9)</f>
        <v/>
      </c>
      <c r="O17" s="31" t="str">
        <f>IF(M17="","",M17/$K$9)</f>
        <v/>
      </c>
      <c r="P17" s="41" t="str">
        <f>IF(M17="","",IF($K$9=M17,$L$9,IF(M17&gt;=$H$9,"призер","участник")))</f>
        <v/>
      </c>
      <c r="Q17" s="37"/>
      <c r="R17" s="43"/>
    </row>
    <row r="18" spans="1:18">
      <c r="A18" s="28">
        <v>9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>IF(M18="","",M18/$E$9)</f>
        <v/>
      </c>
      <c r="O18" s="31" t="str">
        <f>IF(M18="","",M18/$K$9)</f>
        <v/>
      </c>
      <c r="P18" s="41" t="str">
        <f>IF(M18="","",IF($K$9=M18,$L$9,IF(M18&gt;=$H$9,"призер","участник")))</f>
        <v/>
      </c>
      <c r="Q18" s="37"/>
      <c r="R18" s="43"/>
    </row>
    <row r="19" spans="1:18">
      <c r="A19" s="28">
        <v>10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>IF(M19="","",M19/$E$9)</f>
        <v/>
      </c>
      <c r="O19" s="31" t="str">
        <f>IF(M19="","",M19/$K$9)</f>
        <v/>
      </c>
      <c r="P19" s="41" t="str">
        <f>IF(M19="","",IF($K$9=M19,$L$9,IF(M19&gt;=$H$9,"призер","участник")))</f>
        <v/>
      </c>
      <c r="Q19" s="37"/>
      <c r="R19" s="43"/>
    </row>
    <row r="20" spans="1:18">
      <c r="A20" s="28">
        <v>11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>IF(M20="","",M20/$E$9)</f>
        <v/>
      </c>
      <c r="O20" s="31" t="str">
        <f>IF(M20="","",M20/$K$9)</f>
        <v/>
      </c>
      <c r="P20" s="41" t="str">
        <f>IF(M20="","",IF($K$9=M20,$L$9,IF(M20&gt;=$H$9,"призер","участник")))</f>
        <v/>
      </c>
      <c r="Q20" s="37"/>
      <c r="R20" s="43"/>
    </row>
    <row r="21" spans="1:18">
      <c r="A21" s="28">
        <v>12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>IF(M21="","",M21/$E$9)</f>
        <v/>
      </c>
      <c r="O21" s="31" t="str">
        <f>IF(M21="","",M21/$K$9)</f>
        <v/>
      </c>
      <c r="P21" s="41" t="str">
        <f>IF(M21="","",IF($K$9=M21,$L$9,IF(M21&gt;=$H$9,"призер","участник")))</f>
        <v/>
      </c>
      <c r="Q21" s="37"/>
      <c r="R21" s="43"/>
    </row>
    <row r="22" spans="1:18">
      <c r="A22" s="28">
        <v>13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>IF(M22="","",M22/$E$9)</f>
        <v/>
      </c>
      <c r="O22" s="31" t="str">
        <f>IF(M22="","",M22/$K$9)</f>
        <v/>
      </c>
      <c r="P22" s="41" t="str">
        <f>IF(M22="","",IF($K$9=M22,$L$9,IF(M22&gt;=$H$9,"призер","участник")))</f>
        <v/>
      </c>
      <c r="Q22" s="37"/>
      <c r="R22" s="43"/>
    </row>
    <row r="23" spans="1:18">
      <c r="A23" s="28">
        <v>14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>IF(M23="","",M23/$E$9)</f>
        <v/>
      </c>
      <c r="O23" s="31" t="str">
        <f>IF(M23="","",M23/$K$9)</f>
        <v/>
      </c>
      <c r="P23" s="41" t="str">
        <f>IF(M23="","",IF($K$9=M23,$L$9,IF(M23&gt;=$H$9,"призер","участник")))</f>
        <v/>
      </c>
      <c r="Q23" s="37"/>
      <c r="R23" s="43"/>
    </row>
    <row r="24" spans="1:18">
      <c r="A24" s="28">
        <v>15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>IF(M24="","",M24/$E$9)</f>
        <v/>
      </c>
      <c r="O24" s="31" t="str">
        <f>IF(M24="","",M24/$K$9)</f>
        <v/>
      </c>
      <c r="P24" s="41" t="str">
        <f>IF(M24="","",IF($K$9=M24,$L$9,IF(M24&gt;=$H$9,"призер","участник")))</f>
        <v/>
      </c>
      <c r="Q24" s="37"/>
      <c r="R24" s="43"/>
    </row>
    <row r="25" spans="1:18">
      <c r="A25" s="28">
        <v>16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>IF(M25="","",M25/$E$9)</f>
        <v/>
      </c>
      <c r="O25" s="31" t="str">
        <f>IF(M25="","",M25/$K$9)</f>
        <v/>
      </c>
      <c r="P25" s="41" t="str">
        <f>IF(M25="","",IF($K$9=M25,$L$9,IF(M25&gt;=$H$9,"призер","участник")))</f>
        <v/>
      </c>
      <c r="Q25" s="37"/>
      <c r="R25" s="43"/>
    </row>
    <row r="26" spans="1:18">
      <c r="A26" s="28">
        <v>17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>IF(M26="","",M26/$E$9)</f>
        <v/>
      </c>
      <c r="O26" s="31" t="str">
        <f>IF(M26="","",M26/$K$9)</f>
        <v/>
      </c>
      <c r="P26" s="41" t="str">
        <f>IF(M26="","",IF($K$9=M26,$L$9,IF(M26&gt;=$H$9,"призер","участник")))</f>
        <v/>
      </c>
      <c r="Q26" s="37"/>
      <c r="R26" s="43"/>
    </row>
    <row r="27" spans="1:18">
      <c r="A27" s="28">
        <v>18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>IF(M27="","",M27/$E$9)</f>
        <v/>
      </c>
      <c r="O27" s="31" t="str">
        <f>IF(M27="","",M27/$K$9)</f>
        <v/>
      </c>
      <c r="P27" s="41" t="str">
        <f>IF(M27="","",IF($K$9=M27,$L$9,IF(M27&gt;=$H$9,"призер","участник")))</f>
        <v/>
      </c>
      <c r="Q27" s="37"/>
      <c r="R27" s="43"/>
    </row>
    <row r="28" spans="1:18">
      <c r="A28" s="28">
        <v>19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>IF(M28="","",M28/$E$9)</f>
        <v/>
      </c>
      <c r="O28" s="31" t="str">
        <f>IF(M28="","",M28/$K$9)</f>
        <v/>
      </c>
      <c r="P28" s="41" t="str">
        <f>IF(M28="","",IF($K$9=M28,$L$9,IF(M28&gt;=$H$9,"призер","участник")))</f>
        <v/>
      </c>
      <c r="Q28" s="37"/>
      <c r="R28" s="43"/>
    </row>
    <row r="29" spans="1:18">
      <c r="A29" s="28">
        <v>20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>IF(M29="","",M29/$E$9)</f>
        <v/>
      </c>
      <c r="O29" s="31" t="str">
        <f>IF(M29="","",M29/$K$9)</f>
        <v/>
      </c>
      <c r="P29" s="41" t="str">
        <f>IF(M29="","",IF($K$9=M29,$L$9,IF(M29&gt;=$H$9,"призер","участник")))</f>
        <v/>
      </c>
      <c r="Q29" s="37"/>
      <c r="R29" s="43"/>
    </row>
    <row r="30" spans="1:18">
      <c r="A30" s="28">
        <v>21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>IF(M30="","",M30/$E$9)</f>
        <v/>
      </c>
      <c r="O30" s="31" t="str">
        <f>IF(M30="","",M30/$K$9)</f>
        <v/>
      </c>
      <c r="P30" s="41" t="str">
        <f>IF(M30="","",IF($K$9=M30,$L$9,IF(M30&gt;=$H$9,"призер","участник")))</f>
        <v/>
      </c>
      <c r="Q30" s="37"/>
      <c r="R30" s="43"/>
    </row>
    <row r="31" spans="1:18">
      <c r="A31" s="28">
        <v>22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>IF(M31="","",M31/$E$9)</f>
        <v/>
      </c>
      <c r="O31" s="31" t="str">
        <f>IF(M31="","",M31/$K$9)</f>
        <v/>
      </c>
      <c r="P31" s="41" t="str">
        <f>IF(M31="","",IF($K$9=M31,$L$9,IF(M31&gt;=$H$9,"призер","участник")))</f>
        <v/>
      </c>
      <c r="Q31" s="37"/>
      <c r="R31" s="43"/>
    </row>
    <row r="32" spans="1:18">
      <c r="A32" s="28">
        <v>23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>IF(M32="","",M32/$E$9)</f>
        <v/>
      </c>
      <c r="O32" s="31" t="str">
        <f>IF(M32="","",M32/$K$9)</f>
        <v/>
      </c>
      <c r="P32" s="41" t="str">
        <f>IF(M32="","",IF($K$9=M32,$L$9,IF(M32&gt;=$H$9,"призер","участник")))</f>
        <v/>
      </c>
      <c r="Q32" s="37"/>
      <c r="R32" s="43"/>
    </row>
    <row r="33" spans="1:18">
      <c r="A33" s="28">
        <v>24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>IF(M33="","",M33/$E$9)</f>
        <v/>
      </c>
      <c r="O33" s="31" t="str">
        <f>IF(M33="","",M33/$K$9)</f>
        <v/>
      </c>
      <c r="P33" s="41" t="str">
        <f>IF(M33="","",IF($K$9=M33,$L$9,IF(M33&gt;=$H$9,"призер","участник")))</f>
        <v/>
      </c>
      <c r="Q33" s="37"/>
      <c r="R33" s="43"/>
    </row>
    <row r="34" spans="1:18">
      <c r="A34" s="28">
        <v>25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>IF(M34="","",M34/$E$9)</f>
        <v/>
      </c>
      <c r="O34" s="31" t="str">
        <f>IF(M34="","",M34/$K$9)</f>
        <v/>
      </c>
      <c r="P34" s="41" t="str">
        <f>IF(M34="","",IF($K$9=M34,$L$9,IF(M34&gt;=$H$9,"призер","участник")))</f>
        <v/>
      </c>
      <c r="Q34" s="37"/>
      <c r="R34" s="43"/>
    </row>
    <row r="35" spans="1:18">
      <c r="A35" s="28">
        <v>26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>IF(M35="","",M35/$E$9)</f>
        <v/>
      </c>
      <c r="O35" s="31" t="str">
        <f>IF(M35="","",M35/$K$9)</f>
        <v/>
      </c>
      <c r="P35" s="41" t="str">
        <f>IF(M35="","",IF($K$9=M35,$L$9,IF(M35&gt;=$H$9,"призер","участник")))</f>
        <v/>
      </c>
      <c r="Q35" s="37"/>
      <c r="R35" s="43"/>
    </row>
    <row r="36" spans="1:18">
      <c r="A36" s="28">
        <v>27</v>
      </c>
      <c r="B36" s="51" t="s">
        <v>12</v>
      </c>
      <c r="C36" s="34"/>
      <c r="D36" s="47"/>
      <c r="E36" s="47"/>
      <c r="F36" s="48"/>
      <c r="G36" s="36"/>
      <c r="H36" s="36"/>
      <c r="I36" s="43"/>
      <c r="J36" s="43"/>
      <c r="K36" s="38"/>
      <c r="L36" s="39"/>
      <c r="M36" s="40"/>
      <c r="N36" s="31" t="str">
        <f>IF(M36="","",M36/$E$9)</f>
        <v/>
      </c>
      <c r="O36" s="31" t="str">
        <f>IF(M36="","",M36/$K$9)</f>
        <v/>
      </c>
      <c r="P36" s="41" t="str">
        <f>IF(M36="","",IF($K$9=M36,$L$9,IF(M36&gt;=$H$9,"призер","участник")))</f>
        <v/>
      </c>
      <c r="Q36" s="37"/>
      <c r="R36" s="43"/>
    </row>
    <row r="37" spans="1:18">
      <c r="A37" s="28">
        <v>28</v>
      </c>
      <c r="B37" s="51" t="s">
        <v>12</v>
      </c>
      <c r="C37" s="34"/>
      <c r="D37" s="34"/>
      <c r="E37" s="34"/>
      <c r="F37" s="35"/>
      <c r="G37" s="36"/>
      <c r="H37" s="36"/>
      <c r="I37" s="37"/>
      <c r="J37" s="37"/>
      <c r="K37" s="38"/>
      <c r="L37" s="39"/>
      <c r="M37" s="40"/>
      <c r="N37" s="31" t="str">
        <f>IF(M37="","",M37/$E$9)</f>
        <v/>
      </c>
      <c r="O37" s="31" t="str">
        <f>IF(M37="","",M37/$K$9)</f>
        <v/>
      </c>
      <c r="P37" s="41" t="str">
        <f>IF(M37="","",IF($K$9=M37,$L$9,IF(M37&gt;=$H$9,"призер","участник")))</f>
        <v/>
      </c>
      <c r="Q37" s="37"/>
      <c r="R37" s="43"/>
    </row>
    <row r="38" spans="1:18">
      <c r="A38" s="28">
        <v>29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>IF(M38="","",M38/$E$9)</f>
        <v/>
      </c>
      <c r="O38" s="31" t="str">
        <f>IF(M38="","",M38/$K$9)</f>
        <v/>
      </c>
      <c r="P38" s="41" t="str">
        <f>IF(M38="","",IF($K$9=M38,$L$9,IF(M38&gt;=$H$9,"призер","участник")))</f>
        <v/>
      </c>
      <c r="Q38" s="37"/>
      <c r="R38" s="43"/>
    </row>
    <row r="39" spans="1:18">
      <c r="A39" s="28">
        <v>30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>IF(M39="","",M39/$E$9)</f>
        <v/>
      </c>
      <c r="O39" s="31" t="str">
        <f>IF(M39="","",M39/$K$9)</f>
        <v/>
      </c>
      <c r="P39" s="41" t="str">
        <f>IF(M39="","",IF($K$9=M39,$L$9,IF(M39&gt;=$H$9,"призер","участник")))</f>
        <v/>
      </c>
      <c r="Q39" s="37"/>
      <c r="R39" s="43"/>
    </row>
    <row r="40" spans="1:18">
      <c r="A40" s="28">
        <v>31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>IF(M40="","",M40/$E$9)</f>
        <v/>
      </c>
      <c r="O40" s="31" t="str">
        <f>IF(M40="","",M40/$K$9)</f>
        <v/>
      </c>
      <c r="P40" s="41" t="str">
        <f>IF(M40="","",IF($K$9=M40,$L$9,IF(M40&gt;=$H$9,"призер","участник")))</f>
        <v/>
      </c>
      <c r="Q40" s="37"/>
      <c r="R40" s="43"/>
    </row>
    <row r="41" spans="1:18">
      <c r="A41" s="28">
        <v>32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>IF(M41="","",M41/$E$9)</f>
        <v/>
      </c>
      <c r="O41" s="31" t="str">
        <f>IF(M41="","",M41/$K$9)</f>
        <v/>
      </c>
      <c r="P41" s="41" t="str">
        <f>IF(M41="","",IF($K$9=M41,$L$9,IF(M41&gt;=$H$9,"призер","участник")))</f>
        <v/>
      </c>
      <c r="Q41" s="37"/>
      <c r="R41" s="43"/>
    </row>
    <row r="42" spans="1:18">
      <c r="A42" s="28">
        <v>33</v>
      </c>
      <c r="B42" s="51" t="s">
        <v>12</v>
      </c>
      <c r="C42" s="47"/>
      <c r="D42" s="34"/>
      <c r="E42" s="34"/>
      <c r="F42" s="35"/>
      <c r="G42" s="42"/>
      <c r="H42" s="42"/>
      <c r="I42" s="37"/>
      <c r="J42" s="37"/>
      <c r="K42" s="38"/>
      <c r="L42" s="39"/>
      <c r="M42" s="40"/>
      <c r="N42" s="31" t="str">
        <f>IF(M42="","",M42/$E$9)</f>
        <v/>
      </c>
      <c r="O42" s="31" t="str">
        <f>IF(M42="","",M42/$K$9)</f>
        <v/>
      </c>
      <c r="P42" s="41" t="str">
        <f>IF(M42="","",IF($K$9=M42,$L$9,IF(M42&gt;=$H$9,"призер","участник")))</f>
        <v/>
      </c>
      <c r="Q42" s="37"/>
      <c r="R42" s="43"/>
    </row>
    <row r="43" spans="1:18">
      <c r="A43" s="28">
        <v>34</v>
      </c>
      <c r="B43" s="51" t="s">
        <v>12</v>
      </c>
      <c r="C43" s="34"/>
      <c r="D43" s="34"/>
      <c r="E43" s="34"/>
      <c r="F43" s="35"/>
      <c r="G43" s="36"/>
      <c r="H43" s="36"/>
      <c r="I43" s="37"/>
      <c r="J43" s="37"/>
      <c r="K43" s="38"/>
      <c r="L43" s="39"/>
      <c r="M43" s="40"/>
      <c r="N43" s="31" t="str">
        <f>IF(M43="","",M43/$E$9)</f>
        <v/>
      </c>
      <c r="O43" s="31" t="str">
        <f>IF(M43="","",M43/$K$9)</f>
        <v/>
      </c>
      <c r="P43" s="41" t="str">
        <f>IF(M43="","",IF($K$9=M43,$L$9,IF(M43&gt;=$H$9,"призер","участник")))</f>
        <v/>
      </c>
      <c r="Q43" s="37"/>
      <c r="R43" s="43"/>
    </row>
    <row r="44" spans="1:18">
      <c r="A44" s="28">
        <v>35</v>
      </c>
      <c r="B44" s="51" t="s">
        <v>12</v>
      </c>
      <c r="C44" s="34"/>
      <c r="D44" s="34"/>
      <c r="E44" s="34"/>
      <c r="F44" s="35"/>
      <c r="G44" s="42"/>
      <c r="H44" s="42"/>
      <c r="I44" s="37"/>
      <c r="J44" s="37"/>
      <c r="K44" s="38"/>
      <c r="L44" s="39"/>
      <c r="M44" s="40"/>
      <c r="N44" s="31" t="str">
        <f>IF(M44="","",M44/$E$9)</f>
        <v/>
      </c>
      <c r="O44" s="31" t="str">
        <f>IF(M44="","",M44/$K$9)</f>
        <v/>
      </c>
      <c r="P44" s="41" t="str">
        <f>IF(M44="","",IF($K$9=M44,$L$9,IF(M44&gt;=$H$9,"призер","участник")))</f>
        <v/>
      </c>
      <c r="Q44" s="37"/>
      <c r="R44" s="43"/>
    </row>
    <row r="45" spans="1:18">
      <c r="A45" s="28">
        <v>36</v>
      </c>
      <c r="B45" s="51" t="s">
        <v>12</v>
      </c>
      <c r="C45" s="34"/>
      <c r="D45" s="34"/>
      <c r="E45" s="34"/>
      <c r="F45" s="35"/>
      <c r="G45" s="36"/>
      <c r="H45" s="36"/>
      <c r="I45" s="37"/>
      <c r="J45" s="37"/>
      <c r="K45" s="38"/>
      <c r="L45" s="39"/>
      <c r="M45" s="40"/>
      <c r="N45" s="31" t="str">
        <f>IF(M45="","",M45/$E$9)</f>
        <v/>
      </c>
      <c r="O45" s="31" t="str">
        <f>IF(M45="","",M45/$K$9)</f>
        <v/>
      </c>
      <c r="P45" s="41" t="str">
        <f>IF(M45="","",IF($K$9=M45,$L$9,IF(M45&gt;=$H$9,"призер","участник")))</f>
        <v/>
      </c>
      <c r="Q45" s="37"/>
      <c r="R45" s="43"/>
    </row>
    <row r="46" spans="1:18">
      <c r="A46" s="28">
        <v>37</v>
      </c>
      <c r="B46" s="51" t="s">
        <v>12</v>
      </c>
      <c r="C46" s="34"/>
      <c r="D46" s="34"/>
      <c r="E46" s="34"/>
      <c r="F46" s="35"/>
      <c r="G46" s="42"/>
      <c r="H46" s="42"/>
      <c r="I46" s="37"/>
      <c r="J46" s="37"/>
      <c r="K46" s="38"/>
      <c r="L46" s="39"/>
      <c r="M46" s="40"/>
      <c r="N46" s="31" t="str">
        <f>IF(M46="","",M46/$E$9)</f>
        <v/>
      </c>
      <c r="O46" s="31" t="str">
        <f>IF(M46="","",M46/$K$9)</f>
        <v/>
      </c>
      <c r="P46" s="41" t="str">
        <f>IF(M46="","",IF($K$9=M46,$L$9,IF(M46&gt;=$H$9,"призер","участник")))</f>
        <v/>
      </c>
      <c r="Q46" s="37"/>
      <c r="R46" s="43"/>
    </row>
    <row r="47" spans="1:18">
      <c r="A47" s="28">
        <v>38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>IF(M47="","",M47/$E$9)</f>
        <v/>
      </c>
      <c r="O47" s="31" t="str">
        <f>IF(M47="","",M47/$K$9)</f>
        <v/>
      </c>
      <c r="P47" s="41" t="str">
        <f>IF(M47="","",IF($K$9=M47,$L$9,IF(M47&gt;=$H$9,"призер","участник")))</f>
        <v/>
      </c>
      <c r="Q47" s="37"/>
      <c r="R47" s="43"/>
    </row>
    <row r="48" spans="1:18">
      <c r="A48" s="28">
        <v>39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>IF(M48="","",M48/$E$9)</f>
        <v/>
      </c>
      <c r="O48" s="31" t="str">
        <f>IF(M48="","",M48/$K$9)</f>
        <v/>
      </c>
      <c r="P48" s="41" t="str">
        <f>IF(M48="","",IF($K$9=M48,$L$9,IF(M48&gt;=$H$9,"призер","участник")))</f>
        <v/>
      </c>
      <c r="Q48" s="37"/>
      <c r="R48" s="43"/>
    </row>
    <row r="49" spans="1:18">
      <c r="A49" s="28">
        <v>40</v>
      </c>
      <c r="B49" s="51" t="s">
        <v>12</v>
      </c>
      <c r="C49" s="34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>IF(M49="","",M49/$E$9)</f>
        <v/>
      </c>
      <c r="O49" s="31" t="str">
        <f>IF(M49="","",M49/$K$9)</f>
        <v/>
      </c>
      <c r="P49" s="41" t="str">
        <f>IF(M49="","",IF($K$9=M49,$L$9,IF(M49&gt;=$H$9,"призер","участник")))</f>
        <v/>
      </c>
      <c r="Q49" s="37"/>
      <c r="R49" s="43"/>
    </row>
    <row r="50" spans="1:18">
      <c r="A50" s="28">
        <v>41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>IF(M50="","",M50/$E$9)</f>
        <v/>
      </c>
      <c r="O50" s="31" t="str">
        <f>IF(M50="","",M50/$K$9)</f>
        <v/>
      </c>
      <c r="P50" s="41" t="str">
        <f>IF(M50="","",IF($K$9=M50,$L$9,IF(M50&gt;=$H$9,"призер","участник")))</f>
        <v/>
      </c>
      <c r="Q50" s="37"/>
      <c r="R50" s="43"/>
    </row>
    <row r="51" spans="1:18">
      <c r="A51" s="28">
        <v>42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>IF(M51="","",M51/$E$9)</f>
        <v/>
      </c>
      <c r="O51" s="31" t="str">
        <f>IF(M51="","",M51/$K$9)</f>
        <v/>
      </c>
      <c r="P51" s="41" t="str">
        <f>IF(M51="","",IF($K$9=M51,$L$9,IF(M51&gt;=$H$9,"призер","участник")))</f>
        <v/>
      </c>
      <c r="Q51" s="37"/>
      <c r="R51" s="43"/>
    </row>
    <row r="52" spans="1:18">
      <c r="A52" s="28">
        <v>43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>IF(M52="","",M52/$E$9)</f>
        <v/>
      </c>
      <c r="O52" s="31" t="str">
        <f>IF(M52="","",M52/$K$9)</f>
        <v/>
      </c>
      <c r="P52" s="41" t="str">
        <f>IF(M52="","",IF($K$9=M52,$L$9,IF(M52&gt;=$H$9,"призер","участник")))</f>
        <v/>
      </c>
      <c r="Q52" s="37"/>
      <c r="R52" s="43"/>
    </row>
    <row r="53" spans="1:18">
      <c r="A53" s="28">
        <v>44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>IF(M53="","",M53/$E$9)</f>
        <v/>
      </c>
      <c r="O53" s="31" t="str">
        <f>IF(M53="","",M53/$K$9)</f>
        <v/>
      </c>
      <c r="P53" s="41" t="str">
        <f>IF(M53="","",IF($K$9=M53,$L$9,IF(M53&gt;=$H$9,"призер","участник")))</f>
        <v/>
      </c>
      <c r="Q53" s="37"/>
      <c r="R53" s="43"/>
    </row>
    <row r="54" spans="1:18">
      <c r="A54" s="28">
        <v>45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>IF(M54="","",M54/$E$9)</f>
        <v/>
      </c>
      <c r="O54" s="31" t="str">
        <f>IF(M54="","",M54/$K$9)</f>
        <v/>
      </c>
      <c r="P54" s="41" t="str">
        <f>IF(M54="","",IF($K$9=M54,$L$9,IF(M54&gt;=$H$9,"призер","участник")))</f>
        <v/>
      </c>
      <c r="Q54" s="37"/>
      <c r="R54" s="43"/>
    </row>
    <row r="55" spans="1:18">
      <c r="A55" s="28">
        <v>46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>IF(M55="","",M55/$E$9)</f>
        <v/>
      </c>
      <c r="O55" s="31" t="str">
        <f>IF(M55="","",M55/$K$9)</f>
        <v/>
      </c>
      <c r="P55" s="41" t="str">
        <f>IF(M55="","",IF($K$9=M55,$L$9,IF(M55&gt;=$H$9,"призер","участник")))</f>
        <v/>
      </c>
      <c r="Q55" s="37"/>
      <c r="R55" s="43"/>
    </row>
    <row r="56" spans="1:18">
      <c r="A56" s="28">
        <v>47</v>
      </c>
      <c r="B56" s="51" t="s">
        <v>12</v>
      </c>
      <c r="C56" s="34"/>
      <c r="D56" s="34"/>
      <c r="E56" s="34"/>
      <c r="F56" s="35"/>
      <c r="G56" s="42"/>
      <c r="H56" s="42"/>
      <c r="I56" s="37"/>
      <c r="J56" s="37"/>
      <c r="K56" s="38"/>
      <c r="L56" s="39"/>
      <c r="M56" s="40"/>
      <c r="N56" s="31" t="str">
        <f>IF(M56="","",M56/$E$9)</f>
        <v/>
      </c>
      <c r="O56" s="31" t="str">
        <f>IF(M56="","",M56/$K$9)</f>
        <v/>
      </c>
      <c r="P56" s="41" t="str">
        <f>IF(M56="","",IF($K$9=M56,$L$9,IF(M56&gt;=$H$9,"призер","участник")))</f>
        <v/>
      </c>
      <c r="Q56" s="37"/>
      <c r="R56" s="43"/>
    </row>
    <row r="57" spans="1:18">
      <c r="A57" s="28">
        <v>48</v>
      </c>
      <c r="B57" s="51" t="s">
        <v>12</v>
      </c>
      <c r="C57" s="34"/>
      <c r="D57" s="34"/>
      <c r="E57" s="34"/>
      <c r="F57" s="35"/>
      <c r="G57" s="36"/>
      <c r="H57" s="36"/>
      <c r="I57" s="37"/>
      <c r="J57" s="37"/>
      <c r="K57" s="38"/>
      <c r="L57" s="39"/>
      <c r="M57" s="40"/>
      <c r="N57" s="31" t="str">
        <f>IF(M57="","",M57/$E$9)</f>
        <v/>
      </c>
      <c r="O57" s="31" t="str">
        <f>IF(M57="","",M57/$K$9)</f>
        <v/>
      </c>
      <c r="P57" s="41" t="str">
        <f>IF(M57="","",IF($K$9=M57,$L$9,IF(M57&gt;=$H$9,"призер","участник")))</f>
        <v/>
      </c>
      <c r="Q57" s="37"/>
      <c r="R57" s="43"/>
    </row>
    <row r="58" spans="1:18">
      <c r="A58" s="28">
        <v>49</v>
      </c>
      <c r="B58" s="51" t="s">
        <v>12</v>
      </c>
      <c r="C58" s="34"/>
      <c r="D58" s="34"/>
      <c r="E58" s="34"/>
      <c r="F58" s="35"/>
      <c r="G58" s="42"/>
      <c r="H58" s="42"/>
      <c r="I58" s="37"/>
      <c r="J58" s="37"/>
      <c r="K58" s="38"/>
      <c r="L58" s="39"/>
      <c r="M58" s="40"/>
      <c r="N58" s="31" t="str">
        <f>IF(M58="","",M58/$E$9)</f>
        <v/>
      </c>
      <c r="O58" s="31" t="str">
        <f>IF(M58="","",M58/$K$9)</f>
        <v/>
      </c>
      <c r="P58" s="41" t="str">
        <f>IF(M58="","",IF($K$9=M58,$L$9,IF(M58&gt;=$H$9,"призер","участник")))</f>
        <v/>
      </c>
      <c r="Q58" s="37"/>
      <c r="R58" s="43"/>
    </row>
    <row r="59" spans="1:18">
      <c r="A59" s="28">
        <v>50</v>
      </c>
      <c r="B59" s="51" t="s">
        <v>12</v>
      </c>
      <c r="C59" s="34"/>
      <c r="D59" s="34"/>
      <c r="E59" s="34"/>
      <c r="F59" s="35"/>
      <c r="G59" s="36"/>
      <c r="H59" s="36"/>
      <c r="I59" s="37"/>
      <c r="J59" s="37"/>
      <c r="K59" s="38"/>
      <c r="L59" s="39"/>
      <c r="M59" s="40"/>
      <c r="N59" s="31" t="str">
        <f>IF(M59="","",M59/$E$9)</f>
        <v/>
      </c>
      <c r="O59" s="31" t="str">
        <f>IF(M59="","",M59/$K$9)</f>
        <v/>
      </c>
      <c r="P59" s="41" t="str">
        <f>IF(M59="","",IF($K$9=M59,$L$9,IF(M59&gt;=$H$9,"призер","участник")))</f>
        <v/>
      </c>
      <c r="Q59" s="37"/>
      <c r="R59" s="43"/>
    </row>
    <row r="60" spans="1:18">
      <c r="C60" s="34"/>
      <c r="L60" s="39"/>
    </row>
    <row r="61" spans="1:18">
      <c r="B61" s="33" t="s">
        <v>23</v>
      </c>
      <c r="C61" s="34"/>
      <c r="L61" s="39"/>
    </row>
    <row r="62" spans="1:18">
      <c r="C62" s="34"/>
      <c r="L62" s="39"/>
    </row>
    <row r="63" spans="1:18">
      <c r="C63" s="34"/>
      <c r="L63" s="39"/>
    </row>
    <row r="64" spans="1:18">
      <c r="C64" s="34"/>
      <c r="L64" s="39"/>
    </row>
    <row r="65" spans="3:12">
      <c r="C65" s="34"/>
      <c r="L65" s="39"/>
    </row>
  </sheetData>
  <protectedRanges>
    <protectedRange sqref="N11:N59" name="Диапазон1_3_1"/>
    <protectedRange sqref="O11:O59" name="Диапазон1_1_1_1"/>
    <protectedRange sqref="P11:P59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:C5 C8 E9">
    <cfRule type="expression" dxfId="0" priority="4" stopIfTrue="1">
      <formula>ISBLANK(C4)</formula>
    </cfRule>
  </conditionalFormatting>
  <dataValidations count="1">
    <dataValidation allowBlank="1" showInputMessage="1" showErrorMessage="1" sqref="C4:C8 D11:F11 C11:C16 B10:F10 E6:E7 F4:F8 E9 A4:A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2025-10-28T10:53:08Z</dcterms:modified>
</cp:coreProperties>
</file>